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105" windowWidth="18810" windowHeight="6030"/>
  </bookViews>
  <sheets>
    <sheet name="2014_kovas" sheetId="4" r:id="rId1"/>
  </sheets>
  <calcPr calcId="125725"/>
</workbook>
</file>

<file path=xl/calcChain.xml><?xml version="1.0" encoding="utf-8"?>
<calcChain xmlns="http://schemas.openxmlformats.org/spreadsheetml/2006/main">
  <c r="M900" i="4"/>
  <c r="P900" s="1"/>
  <c r="Q900" s="1"/>
  <c r="F900"/>
  <c r="M899"/>
  <c r="O899" s="1"/>
  <c r="F899"/>
  <c r="M898"/>
  <c r="P898" s="1"/>
  <c r="Q898" s="1"/>
  <c r="F898"/>
  <c r="M897"/>
  <c r="P897" s="1"/>
  <c r="Q897" s="1"/>
  <c r="F897"/>
  <c r="P896"/>
  <c r="Q896" s="1"/>
  <c r="O896"/>
  <c r="K896"/>
  <c r="F896"/>
  <c r="P895"/>
  <c r="Q895" s="1"/>
  <c r="O895"/>
  <c r="K895"/>
  <c r="F895"/>
  <c r="M894"/>
  <c r="P894" s="1"/>
  <c r="Q894" s="1"/>
  <c r="F894"/>
  <c r="M893"/>
  <c r="P893" s="1"/>
  <c r="Q893" s="1"/>
  <c r="F893"/>
  <c r="M892"/>
  <c r="P892" s="1"/>
  <c r="Q892" s="1"/>
  <c r="F892"/>
  <c r="M891"/>
  <c r="O891" s="1"/>
  <c r="F891"/>
  <c r="M890"/>
  <c r="P890" s="1"/>
  <c r="Q890" s="1"/>
  <c r="F890"/>
  <c r="P889"/>
  <c r="Q889" s="1"/>
  <c r="O889"/>
  <c r="K889"/>
  <c r="F889"/>
  <c r="M888"/>
  <c r="O888" s="1"/>
  <c r="F888"/>
  <c r="P887"/>
  <c r="Q887" s="1"/>
  <c r="O887"/>
  <c r="K887"/>
  <c r="F887"/>
  <c r="M886"/>
  <c r="P886" s="1"/>
  <c r="Q886" s="1"/>
  <c r="F886"/>
  <c r="M885"/>
  <c r="O885" s="1"/>
  <c r="F885"/>
  <c r="P884"/>
  <c r="Q884" s="1"/>
  <c r="O884"/>
  <c r="K884"/>
  <c r="F884"/>
  <c r="P883"/>
  <c r="Q883" s="1"/>
  <c r="O883"/>
  <c r="K883"/>
  <c r="F883"/>
  <c r="M882"/>
  <c r="P882" s="1"/>
  <c r="Q882" s="1"/>
  <c r="F882"/>
  <c r="M881"/>
  <c r="O881" s="1"/>
  <c r="F881"/>
  <c r="M880"/>
  <c r="O880" s="1"/>
  <c r="F880"/>
  <c r="M879"/>
  <c r="O879" s="1"/>
  <c r="F879"/>
  <c r="M878"/>
  <c r="P878" s="1"/>
  <c r="Q878" s="1"/>
  <c r="F878"/>
  <c r="M877"/>
  <c r="O877" s="1"/>
  <c r="F877"/>
  <c r="M876"/>
  <c r="P876" s="1"/>
  <c r="Q876" s="1"/>
  <c r="F876"/>
  <c r="M875"/>
  <c r="O875" s="1"/>
  <c r="F875"/>
  <c r="M874"/>
  <c r="P874" s="1"/>
  <c r="Q874" s="1"/>
  <c r="F874"/>
  <c r="M873"/>
  <c r="O873" s="1"/>
  <c r="F873"/>
  <c r="M872"/>
  <c r="O872" s="1"/>
  <c r="F872"/>
  <c r="M871"/>
  <c r="O871" s="1"/>
  <c r="F871"/>
  <c r="M870"/>
  <c r="P870" s="1"/>
  <c r="Q870" s="1"/>
  <c r="F870"/>
  <c r="P869"/>
  <c r="Q869" s="1"/>
  <c r="O869"/>
  <c r="K869"/>
  <c r="F869"/>
  <c r="M868"/>
  <c r="P868" s="1"/>
  <c r="Q868" s="1"/>
  <c r="F868"/>
  <c r="P867"/>
  <c r="Q867" s="1"/>
  <c r="O867"/>
  <c r="K867"/>
  <c r="F867"/>
  <c r="M866"/>
  <c r="P866" s="1"/>
  <c r="Q866" s="1"/>
  <c r="F866"/>
  <c r="M865"/>
  <c r="O865" s="1"/>
  <c r="F865"/>
  <c r="M864"/>
  <c r="P864" s="1"/>
  <c r="Q864" s="1"/>
  <c r="F864"/>
  <c r="M863"/>
  <c r="O863" s="1"/>
  <c r="F863"/>
  <c r="M862"/>
  <c r="P862" s="1"/>
  <c r="Q862" s="1"/>
  <c r="F862"/>
  <c r="M861"/>
  <c r="O861" s="1"/>
  <c r="F861"/>
  <c r="L353"/>
  <c r="K353"/>
  <c r="F353"/>
  <c r="L352"/>
  <c r="K352"/>
  <c r="F352"/>
  <c r="L351"/>
  <c r="K351"/>
  <c r="F351"/>
  <c r="L350"/>
  <c r="K350"/>
  <c r="F350"/>
  <c r="L349"/>
  <c r="K349"/>
  <c r="F349"/>
  <c r="L348"/>
  <c r="K348"/>
  <c r="F348"/>
  <c r="L347"/>
  <c r="K347"/>
  <c r="F347"/>
  <c r="L346"/>
  <c r="K346"/>
  <c r="F346"/>
  <c r="L345"/>
  <c r="K345"/>
  <c r="F345"/>
  <c r="L344"/>
  <c r="K344"/>
  <c r="F344"/>
  <c r="L343"/>
  <c r="K343"/>
  <c r="F343"/>
  <c r="L342"/>
  <c r="K342"/>
  <c r="F342"/>
  <c r="L341"/>
  <c r="K341"/>
  <c r="F341"/>
  <c r="L340"/>
  <c r="K340"/>
  <c r="F340"/>
  <c r="L339"/>
  <c r="K339"/>
  <c r="F339"/>
  <c r="L338"/>
  <c r="K338"/>
  <c r="F338"/>
  <c r="L337"/>
  <c r="K337"/>
  <c r="F337"/>
  <c r="L336"/>
  <c r="K336"/>
  <c r="F336"/>
  <c r="L335"/>
  <c r="K335"/>
  <c r="F335"/>
  <c r="L334"/>
  <c r="K334"/>
  <c r="F334"/>
  <c r="L333"/>
  <c r="K333"/>
  <c r="F333"/>
  <c r="L332"/>
  <c r="K332"/>
  <c r="F332"/>
  <c r="L331"/>
  <c r="K331"/>
  <c r="F331"/>
  <c r="L330"/>
  <c r="K330"/>
  <c r="F330"/>
  <c r="L329"/>
  <c r="K329"/>
  <c r="F329"/>
  <c r="L328"/>
  <c r="K328"/>
  <c r="F328"/>
  <c r="L327"/>
  <c r="K327"/>
  <c r="F327"/>
  <c r="L326"/>
  <c r="K326"/>
  <c r="F326"/>
  <c r="L325"/>
  <c r="K325"/>
  <c r="F325"/>
  <c r="L324"/>
  <c r="K324"/>
  <c r="F324"/>
  <c r="L323"/>
  <c r="K323"/>
  <c r="F323"/>
  <c r="L322"/>
  <c r="K322"/>
  <c r="F322"/>
  <c r="L321"/>
  <c r="K321"/>
  <c r="F321"/>
  <c r="L320"/>
  <c r="K320"/>
  <c r="F320"/>
  <c r="L319"/>
  <c r="K319"/>
  <c r="F319"/>
  <c r="L318"/>
  <c r="K318"/>
  <c r="F318"/>
  <c r="L317"/>
  <c r="K317"/>
  <c r="F317"/>
  <c r="L316"/>
  <c r="K316"/>
  <c r="F316"/>
  <c r="L315"/>
  <c r="K315"/>
  <c r="F315"/>
  <c r="L314"/>
  <c r="K314"/>
  <c r="F314"/>
  <c r="M1328"/>
  <c r="O1328" s="1"/>
  <c r="M1327"/>
  <c r="O1327" s="1"/>
  <c r="M1326"/>
  <c r="O1326" s="1"/>
  <c r="M1325"/>
  <c r="O1325" s="1"/>
  <c r="M1324"/>
  <c r="O1324" s="1"/>
  <c r="M1323"/>
  <c r="O1323" s="1"/>
  <c r="M1322"/>
  <c r="O1322" s="1"/>
  <c r="M1321"/>
  <c r="O1321" s="1"/>
  <c r="M1320"/>
  <c r="O1320" s="1"/>
  <c r="M1319"/>
  <c r="O1319" s="1"/>
  <c r="M1318"/>
  <c r="O1318" s="1"/>
  <c r="M1317"/>
  <c r="O1317" s="1"/>
  <c r="M1316"/>
  <c r="O1316" s="1"/>
  <c r="M1315"/>
  <c r="O1315" s="1"/>
  <c r="M1314"/>
  <c r="O1314" s="1"/>
  <c r="M1313"/>
  <c r="O1313" s="1"/>
  <c r="M1312"/>
  <c r="O1312" s="1"/>
  <c r="M1311"/>
  <c r="O1311" s="1"/>
  <c r="M1310"/>
  <c r="O1310" s="1"/>
  <c r="M1309"/>
  <c r="O1309" s="1"/>
  <c r="M1308"/>
  <c r="O1308" s="1"/>
  <c r="M1307"/>
  <c r="O1307" s="1"/>
  <c r="M1306"/>
  <c r="O1306" s="1"/>
  <c r="M1305"/>
  <c r="O1305" s="1"/>
  <c r="M1304"/>
  <c r="O1304" s="1"/>
  <c r="M1303"/>
  <c r="O1303" s="1"/>
  <c r="M1302"/>
  <c r="O1302" s="1"/>
  <c r="M1301"/>
  <c r="O1301" s="1"/>
  <c r="M1300"/>
  <c r="O1300" s="1"/>
  <c r="M1299"/>
  <c r="O1299" s="1"/>
  <c r="M319" l="1"/>
  <c r="O319" s="1"/>
  <c r="M335"/>
  <c r="P335" s="1"/>
  <c r="Q335" s="1"/>
  <c r="M339"/>
  <c r="P339" s="1"/>
  <c r="Q339" s="1"/>
  <c r="M343"/>
  <c r="P343" s="1"/>
  <c r="Q343" s="1"/>
  <c r="M347"/>
  <c r="P347" s="1"/>
  <c r="Q347" s="1"/>
  <c r="M348"/>
  <c r="M351"/>
  <c r="P351" s="1"/>
  <c r="Q351" s="1"/>
  <c r="O876"/>
  <c r="M325"/>
  <c r="M333"/>
  <c r="O893"/>
  <c r="M352"/>
  <c r="P879"/>
  <c r="Q879" s="1"/>
  <c r="O900"/>
  <c r="M317"/>
  <c r="M318"/>
  <c r="M346"/>
  <c r="M336"/>
  <c r="M344"/>
  <c r="M314"/>
  <c r="M331"/>
  <c r="P331" s="1"/>
  <c r="Q331" s="1"/>
  <c r="M315"/>
  <c r="O315" s="1"/>
  <c r="M320"/>
  <c r="M328"/>
  <c r="M341"/>
  <c r="M349"/>
  <c r="P880"/>
  <c r="Q880" s="1"/>
  <c r="M323"/>
  <c r="O323" s="1"/>
  <c r="M327"/>
  <c r="P327" s="1"/>
  <c r="Q327" s="1"/>
  <c r="M338"/>
  <c r="O864"/>
  <c r="P871"/>
  <c r="Q871" s="1"/>
  <c r="P888"/>
  <c r="Q888" s="1"/>
  <c r="O868"/>
  <c r="O892"/>
  <c r="O897"/>
  <c r="M324"/>
  <c r="P324" s="1"/>
  <c r="Q324" s="1"/>
  <c r="M329"/>
  <c r="M330"/>
  <c r="M334"/>
  <c r="M340"/>
  <c r="P340" s="1"/>
  <c r="Q340" s="1"/>
  <c r="M345"/>
  <c r="M350"/>
  <c r="P899"/>
  <c r="Q899" s="1"/>
  <c r="P872"/>
  <c r="Q872" s="1"/>
  <c r="M316"/>
  <c r="M321"/>
  <c r="M322"/>
  <c r="M326"/>
  <c r="P326" s="1"/>
  <c r="Q326" s="1"/>
  <c r="M332"/>
  <c r="M337"/>
  <c r="M342"/>
  <c r="M353"/>
  <c r="P353" s="1"/>
  <c r="Q353" s="1"/>
  <c r="P863"/>
  <c r="Q863" s="1"/>
  <c r="P875"/>
  <c r="Q875" s="1"/>
  <c r="P891"/>
  <c r="Q891" s="1"/>
  <c r="P861"/>
  <c r="Q861" s="1"/>
  <c r="O862"/>
  <c r="P865"/>
  <c r="Q865" s="1"/>
  <c r="O866"/>
  <c r="O870"/>
  <c r="P873"/>
  <c r="Q873" s="1"/>
  <c r="O874"/>
  <c r="P877"/>
  <c r="Q877" s="1"/>
  <c r="O878"/>
  <c r="P881"/>
  <c r="Q881" s="1"/>
  <c r="O882"/>
  <c r="P885"/>
  <c r="Q885" s="1"/>
  <c r="O886"/>
  <c r="O890"/>
  <c r="O894"/>
  <c r="O898"/>
  <c r="P314"/>
  <c r="O314"/>
  <c r="Q314" s="1"/>
  <c r="O320"/>
  <c r="P320"/>
  <c r="Q320" s="1"/>
  <c r="O325"/>
  <c r="P325"/>
  <c r="Q325" s="1"/>
  <c r="P336"/>
  <c r="Q336" s="1"/>
  <c r="O336"/>
  <c r="O341"/>
  <c r="P341"/>
  <c r="Q341" s="1"/>
  <c r="O346"/>
  <c r="P346"/>
  <c r="Q346" s="1"/>
  <c r="O348"/>
  <c r="P348"/>
  <c r="Q348" s="1"/>
  <c r="O352"/>
  <c r="P352"/>
  <c r="Q352" s="1"/>
  <c r="O316"/>
  <c r="P316"/>
  <c r="Q316" s="1"/>
  <c r="O321"/>
  <c r="P321"/>
  <c r="Q321" s="1"/>
  <c r="P322"/>
  <c r="Q322" s="1"/>
  <c r="O322"/>
  <c r="O326"/>
  <c r="P332"/>
  <c r="Q332" s="1"/>
  <c r="O332"/>
  <c r="O337"/>
  <c r="P337"/>
  <c r="Q337" s="1"/>
  <c r="O342"/>
  <c r="P342"/>
  <c r="Q342" s="1"/>
  <c r="O353"/>
  <c r="O317"/>
  <c r="P317"/>
  <c r="Q317" s="1"/>
  <c r="P318"/>
  <c r="Q318" s="1"/>
  <c r="O318"/>
  <c r="O328"/>
  <c r="P328"/>
  <c r="Q328" s="1"/>
  <c r="O333"/>
  <c r="P333"/>
  <c r="Q333" s="1"/>
  <c r="O338"/>
  <c r="P338"/>
  <c r="Q338" s="1"/>
  <c r="O344"/>
  <c r="P344"/>
  <c r="Q344" s="1"/>
  <c r="O349"/>
  <c r="P349"/>
  <c r="Q349" s="1"/>
  <c r="O324"/>
  <c r="O329"/>
  <c r="P329"/>
  <c r="Q329" s="1"/>
  <c r="O330"/>
  <c r="P330"/>
  <c r="Q330" s="1"/>
  <c r="O334"/>
  <c r="P334"/>
  <c r="Q334" s="1"/>
  <c r="O340"/>
  <c r="O345"/>
  <c r="P345"/>
  <c r="Q345" s="1"/>
  <c r="O350"/>
  <c r="P350"/>
  <c r="Q350" s="1"/>
  <c r="P315"/>
  <c r="Q315" s="1"/>
  <c r="P319"/>
  <c r="Q319" s="1"/>
  <c r="P323"/>
  <c r="Q323" s="1"/>
  <c r="O327"/>
  <c r="O331"/>
  <c r="O335"/>
  <c r="O339"/>
  <c r="O343"/>
  <c r="O347"/>
  <c r="O351"/>
  <c r="P1299"/>
  <c r="Q1299" s="1"/>
  <c r="P1300"/>
  <c r="Q1300" s="1"/>
  <c r="P1301"/>
  <c r="Q1301" s="1"/>
  <c r="P1302"/>
  <c r="Q1302" s="1"/>
  <c r="P1303"/>
  <c r="Q1303" s="1"/>
  <c r="P1304"/>
  <c r="Q1304" s="1"/>
  <c r="P1305"/>
  <c r="Q1305" s="1"/>
  <c r="P1306"/>
  <c r="Q1306" s="1"/>
  <c r="P1307"/>
  <c r="Q1307" s="1"/>
  <c r="P1308"/>
  <c r="Q1308" s="1"/>
  <c r="P1309"/>
  <c r="Q1309" s="1"/>
  <c r="P1310"/>
  <c r="Q1310" s="1"/>
  <c r="P1311"/>
  <c r="Q1311" s="1"/>
  <c r="P1312"/>
  <c r="Q1312" s="1"/>
  <c r="P1313"/>
  <c r="Q1313" s="1"/>
  <c r="P1314"/>
  <c r="Q1314" s="1"/>
  <c r="P1315"/>
  <c r="Q1315" s="1"/>
  <c r="P1316"/>
  <c r="Q1316" s="1"/>
  <c r="P1317"/>
  <c r="Q1317" s="1"/>
  <c r="P1318"/>
  <c r="Q1318" s="1"/>
  <c r="P1319"/>
  <c r="Q1319" s="1"/>
  <c r="P1320"/>
  <c r="Q1320" s="1"/>
  <c r="P1321"/>
  <c r="Q1321" s="1"/>
  <c r="P1322"/>
  <c r="Q1322" s="1"/>
  <c r="P1323"/>
  <c r="Q1323" s="1"/>
  <c r="P1324"/>
  <c r="Q1324" s="1"/>
  <c r="P1325"/>
  <c r="Q1325" s="1"/>
  <c r="P1326"/>
  <c r="Q1326" s="1"/>
  <c r="P1327"/>
  <c r="Q1327" s="1"/>
  <c r="P1328"/>
  <c r="Q1328" s="1"/>
  <c r="M848" l="1"/>
  <c r="O848" s="1"/>
  <c r="F848"/>
  <c r="M847"/>
  <c r="O847" s="1"/>
  <c r="F847"/>
  <c r="M846"/>
  <c r="P846" s="1"/>
  <c r="Q846" s="1"/>
  <c r="F846"/>
  <c r="M845"/>
  <c r="P845" s="1"/>
  <c r="Q845" s="1"/>
  <c r="F845"/>
  <c r="M844"/>
  <c r="O844" s="1"/>
  <c r="F844"/>
  <c r="M829"/>
  <c r="O829" s="1"/>
  <c r="F829"/>
  <c r="M828"/>
  <c r="O828" s="1"/>
  <c r="F828"/>
  <c r="M827"/>
  <c r="P827" s="1"/>
  <c r="Q827" s="1"/>
  <c r="F827"/>
  <c r="M826"/>
  <c r="P826" s="1"/>
  <c r="Q826" s="1"/>
  <c r="F826"/>
  <c r="M825"/>
  <c r="O825" s="1"/>
  <c r="F825"/>
  <c r="M824"/>
  <c r="P824" s="1"/>
  <c r="Q824" s="1"/>
  <c r="F824"/>
  <c r="M820"/>
  <c r="O820" s="1"/>
  <c r="F820"/>
  <c r="M819"/>
  <c r="O819" s="1"/>
  <c r="F819"/>
  <c r="M818"/>
  <c r="P818" s="1"/>
  <c r="Q818" s="1"/>
  <c r="F818"/>
  <c r="M817"/>
  <c r="O817" s="1"/>
  <c r="F817"/>
  <c r="M816"/>
  <c r="P816" s="1"/>
  <c r="Q816" s="1"/>
  <c r="F816"/>
  <c r="M815"/>
  <c r="O815" s="1"/>
  <c r="F815"/>
  <c r="M814"/>
  <c r="P814" s="1"/>
  <c r="Q814" s="1"/>
  <c r="F814"/>
  <c r="M258"/>
  <c r="P258" s="1"/>
  <c r="Q258" s="1"/>
  <c r="I258"/>
  <c r="M257"/>
  <c r="O257" s="1"/>
  <c r="I257"/>
  <c r="M256"/>
  <c r="P256" s="1"/>
  <c r="Q256" s="1"/>
  <c r="I256"/>
  <c r="M255"/>
  <c r="O255" s="1"/>
  <c r="I255"/>
  <c r="O254"/>
  <c r="M254"/>
  <c r="P254" s="1"/>
  <c r="Q254" s="1"/>
  <c r="I254"/>
  <c r="M253"/>
  <c r="O253" s="1"/>
  <c r="I253"/>
  <c r="M252"/>
  <c r="P252" s="1"/>
  <c r="Q252" s="1"/>
  <c r="I252"/>
  <c r="M251"/>
  <c r="O251" s="1"/>
  <c r="I251"/>
  <c r="M250"/>
  <c r="P250" s="1"/>
  <c r="Q250" s="1"/>
  <c r="I250"/>
  <c r="M249"/>
  <c r="O249" s="1"/>
  <c r="I249"/>
  <c r="M248"/>
  <c r="P248" s="1"/>
  <c r="Q248" s="1"/>
  <c r="I248"/>
  <c r="M247"/>
  <c r="O247" s="1"/>
  <c r="I247"/>
  <c r="M246"/>
  <c r="P246" s="1"/>
  <c r="Q246" s="1"/>
  <c r="I246"/>
  <c r="M245"/>
  <c r="O245" s="1"/>
  <c r="I245"/>
  <c r="M244"/>
  <c r="P244" s="1"/>
  <c r="Q244" s="1"/>
  <c r="I244"/>
  <c r="M243"/>
  <c r="O243" s="1"/>
  <c r="I243"/>
  <c r="M242"/>
  <c r="P242" s="1"/>
  <c r="Q242" s="1"/>
  <c r="I242"/>
  <c r="M241"/>
  <c r="O241" s="1"/>
  <c r="I241"/>
  <c r="M240"/>
  <c r="P240" s="1"/>
  <c r="Q240" s="1"/>
  <c r="I240"/>
  <c r="M239"/>
  <c r="O239" s="1"/>
  <c r="I239"/>
  <c r="M238"/>
  <c r="O238" s="1"/>
  <c r="M237"/>
  <c r="O237" s="1"/>
  <c r="M236"/>
  <c r="O236" s="1"/>
  <c r="M235"/>
  <c r="O235" s="1"/>
  <c r="M234"/>
  <c r="O234" s="1"/>
  <c r="M233"/>
  <c r="O233" s="1"/>
  <c r="M232"/>
  <c r="O232" s="1"/>
  <c r="M231"/>
  <c r="O231" s="1"/>
  <c r="M230"/>
  <c r="O230" s="1"/>
  <c r="M229"/>
  <c r="O229" s="1"/>
  <c r="M228"/>
  <c r="O228" s="1"/>
  <c r="I228"/>
  <c r="M227"/>
  <c r="O227" s="1"/>
  <c r="I227"/>
  <c r="M226"/>
  <c r="P226" s="1"/>
  <c r="Q226" s="1"/>
  <c r="I226"/>
  <c r="M225"/>
  <c r="O225" s="1"/>
  <c r="I225"/>
  <c r="M224"/>
  <c r="O224" s="1"/>
  <c r="I224"/>
  <c r="M223"/>
  <c r="O223" s="1"/>
  <c r="I223"/>
  <c r="M222"/>
  <c r="P222" s="1"/>
  <c r="Q222" s="1"/>
  <c r="I222"/>
  <c r="M221"/>
  <c r="O221" s="1"/>
  <c r="I221"/>
  <c r="M220"/>
  <c r="P220" s="1"/>
  <c r="Q220" s="1"/>
  <c r="I220"/>
  <c r="M219"/>
  <c r="O219" s="1"/>
  <c r="I219"/>
  <c r="M1280"/>
  <c r="O1280" s="1"/>
  <c r="M1279"/>
  <c r="P1279" s="1"/>
  <c r="Q1279" s="1"/>
  <c r="M1278"/>
  <c r="P1278" s="1"/>
  <c r="Q1278" s="1"/>
  <c r="M1277"/>
  <c r="O1277" s="1"/>
  <c r="M1276"/>
  <c r="P1276" s="1"/>
  <c r="Q1276" s="1"/>
  <c r="M1275"/>
  <c r="P1275" s="1"/>
  <c r="Q1275" s="1"/>
  <c r="M1274"/>
  <c r="P1274" s="1"/>
  <c r="Q1274" s="1"/>
  <c r="M1273"/>
  <c r="P1273" s="1"/>
  <c r="Q1273" s="1"/>
  <c r="M1272"/>
  <c r="P1272" s="1"/>
  <c r="Q1272" s="1"/>
  <c r="M1271"/>
  <c r="P1271" s="1"/>
  <c r="Q1271" s="1"/>
  <c r="M1270"/>
  <c r="O1270" s="1"/>
  <c r="M1269"/>
  <c r="P1269" s="1"/>
  <c r="Q1269" s="1"/>
  <c r="M1268"/>
  <c r="P1268" s="1"/>
  <c r="Q1268" s="1"/>
  <c r="M1267"/>
  <c r="P1267" s="1"/>
  <c r="Q1267" s="1"/>
  <c r="M1266"/>
  <c r="O1266" s="1"/>
  <c r="M1265"/>
  <c r="O1265" s="1"/>
  <c r="M1264"/>
  <c r="P1264" s="1"/>
  <c r="Q1264" s="1"/>
  <c r="M1263"/>
  <c r="P1263" s="1"/>
  <c r="Q1263" s="1"/>
  <c r="M1262"/>
  <c r="O1262" s="1"/>
  <c r="M1261"/>
  <c r="O1261" s="1"/>
  <c r="O222" l="1"/>
  <c r="P1261"/>
  <c r="Q1261" s="1"/>
  <c r="O1264"/>
  <c r="P232"/>
  <c r="Q232" s="1"/>
  <c r="O246"/>
  <c r="O1269"/>
  <c r="O1276"/>
  <c r="P233"/>
  <c r="Q233" s="1"/>
  <c r="O1278"/>
  <c r="P228"/>
  <c r="Q228" s="1"/>
  <c r="P237"/>
  <c r="Q237" s="1"/>
  <c r="O248"/>
  <c r="O1274"/>
  <c r="P229"/>
  <c r="Q229" s="1"/>
  <c r="P236"/>
  <c r="Q236" s="1"/>
  <c r="P231"/>
  <c r="Q231" s="1"/>
  <c r="P235"/>
  <c r="Q235" s="1"/>
  <c r="O242"/>
  <c r="O250"/>
  <c r="O258"/>
  <c r="P819"/>
  <c r="Q819" s="1"/>
  <c r="P820"/>
  <c r="Q820" s="1"/>
  <c r="O826"/>
  <c r="O845"/>
  <c r="O256"/>
  <c r="O824"/>
  <c r="P1265"/>
  <c r="Q1265" s="1"/>
  <c r="P1270"/>
  <c r="Q1270" s="1"/>
  <c r="O1273"/>
  <c r="O220"/>
  <c r="P230"/>
  <c r="Q230" s="1"/>
  <c r="P234"/>
  <c r="Q234" s="1"/>
  <c r="P238"/>
  <c r="Q238" s="1"/>
  <c r="P239"/>
  <c r="Q239" s="1"/>
  <c r="O252"/>
  <c r="O816"/>
  <c r="P844"/>
  <c r="Q844" s="1"/>
  <c r="P1266"/>
  <c r="Q1266" s="1"/>
  <c r="O1272"/>
  <c r="P1277"/>
  <c r="Q1277" s="1"/>
  <c r="P224"/>
  <c r="Q224" s="1"/>
  <c r="P225"/>
  <c r="Q225" s="1"/>
  <c r="O240"/>
  <c r="O244"/>
  <c r="P1262"/>
  <c r="Q1262" s="1"/>
  <c r="O1268"/>
  <c r="P221"/>
  <c r="Q221" s="1"/>
  <c r="O226"/>
  <c r="P245"/>
  <c r="Q245" s="1"/>
  <c r="P815"/>
  <c r="Q815" s="1"/>
  <c r="O846"/>
  <c r="P848"/>
  <c r="Q848" s="1"/>
  <c r="P847"/>
  <c r="Q847" s="1"/>
  <c r="O827"/>
  <c r="P825"/>
  <c r="Q825" s="1"/>
  <c r="P829"/>
  <c r="Q829" s="1"/>
  <c r="P828"/>
  <c r="Q828" s="1"/>
  <c r="O814"/>
  <c r="P817"/>
  <c r="Q817" s="1"/>
  <c r="O818"/>
  <c r="P243"/>
  <c r="Q243" s="1"/>
  <c r="P247"/>
  <c r="Q247" s="1"/>
  <c r="P251"/>
  <c r="Q251" s="1"/>
  <c r="P255"/>
  <c r="Q255" s="1"/>
  <c r="P241"/>
  <c r="Q241" s="1"/>
  <c r="P249"/>
  <c r="Q249" s="1"/>
  <c r="P253"/>
  <c r="Q253" s="1"/>
  <c r="P257"/>
  <c r="Q257" s="1"/>
  <c r="P219"/>
  <c r="Q219" s="1"/>
  <c r="P223"/>
  <c r="Q223" s="1"/>
  <c r="P227"/>
  <c r="Q227" s="1"/>
  <c r="O1263"/>
  <c r="O1267"/>
  <c r="O1271"/>
  <c r="O1275"/>
  <c r="O1279"/>
  <c r="P1280"/>
  <c r="Q1280" s="1"/>
  <c r="M1253"/>
  <c r="P1253" s="1"/>
  <c r="Q1253" s="1"/>
  <c r="M1252"/>
  <c r="O1252" s="1"/>
  <c r="M1251"/>
  <c r="O1251" s="1"/>
  <c r="M1250"/>
  <c r="O1250" s="1"/>
  <c r="M1249"/>
  <c r="P1249" s="1"/>
  <c r="Q1249" s="1"/>
  <c r="M1248"/>
  <c r="P1248" s="1"/>
  <c r="Q1248" s="1"/>
  <c r="M1247"/>
  <c r="O1247" s="1"/>
  <c r="M1246"/>
  <c r="P1246" s="1"/>
  <c r="Q1246" s="1"/>
  <c r="M1245"/>
  <c r="P1245" s="1"/>
  <c r="Q1245" s="1"/>
  <c r="M1244"/>
  <c r="P1244" s="1"/>
  <c r="Q1244" s="1"/>
  <c r="M1243"/>
  <c r="O1243" s="1"/>
  <c r="M1242"/>
  <c r="P1242" s="1"/>
  <c r="Q1242" s="1"/>
  <c r="M1241"/>
  <c r="P1241" s="1"/>
  <c r="Q1241" s="1"/>
  <c r="M1240"/>
  <c r="P1240" s="1"/>
  <c r="Q1240" s="1"/>
  <c r="M1239"/>
  <c r="O1239" s="1"/>
  <c r="M1238"/>
  <c r="P1238" s="1"/>
  <c r="Q1238" s="1"/>
  <c r="M1237"/>
  <c r="P1237" s="1"/>
  <c r="Q1237" s="1"/>
  <c r="M1236"/>
  <c r="P1236" s="1"/>
  <c r="Q1236" s="1"/>
  <c r="M1234"/>
  <c r="O1234" s="1"/>
  <c r="M1233"/>
  <c r="O1233" s="1"/>
  <c r="M1232"/>
  <c r="O1232" s="1"/>
  <c r="M1231"/>
  <c r="O1231" s="1"/>
  <c r="M1230"/>
  <c r="O1230" s="1"/>
  <c r="M1229"/>
  <c r="O1229" s="1"/>
  <c r="M1228"/>
  <c r="O1228" s="1"/>
  <c r="M1227"/>
  <c r="O1227" s="1"/>
  <c r="M1226"/>
  <c r="O1226" s="1"/>
  <c r="M1216"/>
  <c r="P1216" s="1"/>
  <c r="Q1216" s="1"/>
  <c r="M1181"/>
  <c r="O1181" s="1"/>
  <c r="Q1181" s="1"/>
  <c r="F1181"/>
  <c r="M1180"/>
  <c r="O1180" s="1"/>
  <c r="Q1180" s="1"/>
  <c r="F1180"/>
  <c r="M1179"/>
  <c r="P1179" s="1"/>
  <c r="F1179"/>
  <c r="M1178"/>
  <c r="O1178" s="1"/>
  <c r="Q1178" s="1"/>
  <c r="F1178"/>
  <c r="M1177"/>
  <c r="P1177" s="1"/>
  <c r="F1177"/>
  <c r="M1176"/>
  <c r="O1176" s="1"/>
  <c r="Q1176" s="1"/>
  <c r="F1176"/>
  <c r="M1175"/>
  <c r="P1175" s="1"/>
  <c r="F1175"/>
  <c r="M1174"/>
  <c r="O1174" s="1"/>
  <c r="Q1174" s="1"/>
  <c r="F1174"/>
  <c r="M1173"/>
  <c r="O1173" s="1"/>
  <c r="Q1173" s="1"/>
  <c r="F1173"/>
  <c r="M1170"/>
  <c r="O1170" s="1"/>
  <c r="Q1170" s="1"/>
  <c r="F1170"/>
  <c r="M1169"/>
  <c r="P1169" s="1"/>
  <c r="F1169"/>
  <c r="M1168"/>
  <c r="O1168" s="1"/>
  <c r="Q1168" s="1"/>
  <c r="F1168"/>
  <c r="M1167"/>
  <c r="P1167" s="1"/>
  <c r="F1167"/>
  <c r="M1166"/>
  <c r="O1166" s="1"/>
  <c r="Q1166" s="1"/>
  <c r="F1166"/>
  <c r="M1165"/>
  <c r="P1165" s="1"/>
  <c r="F1165"/>
  <c r="M1164"/>
  <c r="O1164" s="1"/>
  <c r="Q1164" s="1"/>
  <c r="F1164"/>
  <c r="M1163"/>
  <c r="O1163" s="1"/>
  <c r="Q1163" s="1"/>
  <c r="F1163"/>
  <c r="M1160"/>
  <c r="O1160" s="1"/>
  <c r="Q1160" s="1"/>
  <c r="F1160"/>
  <c r="M1159"/>
  <c r="P1159" s="1"/>
  <c r="F1159"/>
  <c r="M1158"/>
  <c r="O1158" s="1"/>
  <c r="Q1158" s="1"/>
  <c r="F1158"/>
  <c r="M1157"/>
  <c r="P1157" s="1"/>
  <c r="F1157"/>
  <c r="M1156"/>
  <c r="O1156" s="1"/>
  <c r="Q1156" s="1"/>
  <c r="F1156"/>
  <c r="M1155"/>
  <c r="P1155" s="1"/>
  <c r="F1155"/>
  <c r="M1154"/>
  <c r="P1154" s="1"/>
  <c r="F1154"/>
  <c r="M1153"/>
  <c r="P1153" s="1"/>
  <c r="F1153"/>
  <c r="O1177" l="1"/>
  <c r="Q1177" s="1"/>
  <c r="O1246"/>
  <c r="O1248"/>
  <c r="O1154"/>
  <c r="Q1154" s="1"/>
  <c r="O1157"/>
  <c r="Q1157" s="1"/>
  <c r="P1170"/>
  <c r="O1244"/>
  <c r="O1153"/>
  <c r="Q1153" s="1"/>
  <c r="P1156"/>
  <c r="P1163"/>
  <c r="O1236"/>
  <c r="P1239"/>
  <c r="Q1239" s="1"/>
  <c r="O1242"/>
  <c r="P1250"/>
  <c r="Q1250" s="1"/>
  <c r="P1160"/>
  <c r="O1167"/>
  <c r="Q1167" s="1"/>
  <c r="O1238"/>
  <c r="O1240"/>
  <c r="P1247"/>
  <c r="Q1247" s="1"/>
  <c r="P1251"/>
  <c r="Q1251" s="1"/>
  <c r="P1180"/>
  <c r="P1243"/>
  <c r="Q1243" s="1"/>
  <c r="P1166"/>
  <c r="O1237"/>
  <c r="O1241"/>
  <c r="O1245"/>
  <c r="O1249"/>
  <c r="O1253"/>
  <c r="P1173"/>
  <c r="P1176"/>
  <c r="P1181"/>
  <c r="O1216"/>
  <c r="P1252"/>
  <c r="Q1252" s="1"/>
  <c r="P1226"/>
  <c r="Q1226" s="1"/>
  <c r="P1227"/>
  <c r="Q1227" s="1"/>
  <c r="P1228"/>
  <c r="Q1228" s="1"/>
  <c r="P1229"/>
  <c r="Q1229" s="1"/>
  <c r="P1230"/>
  <c r="Q1230" s="1"/>
  <c r="P1231"/>
  <c r="Q1231" s="1"/>
  <c r="P1232"/>
  <c r="Q1232" s="1"/>
  <c r="P1233"/>
  <c r="Q1233" s="1"/>
  <c r="P1234"/>
  <c r="Q1234" s="1"/>
  <c r="O1155"/>
  <c r="Q1155" s="1"/>
  <c r="P1158"/>
  <c r="O1159"/>
  <c r="Q1159" s="1"/>
  <c r="P1164"/>
  <c r="O1165"/>
  <c r="Q1165" s="1"/>
  <c r="P1168"/>
  <c r="O1169"/>
  <c r="Q1169" s="1"/>
  <c r="P1174"/>
  <c r="O1175"/>
  <c r="Q1175" s="1"/>
  <c r="P1178"/>
  <c r="O1179"/>
  <c r="Q1179" s="1"/>
  <c r="L807"/>
  <c r="K807"/>
  <c r="F807"/>
  <c r="L806"/>
  <c r="K806"/>
  <c r="F806"/>
  <c r="L805"/>
  <c r="K805"/>
  <c r="F805"/>
  <c r="L804"/>
  <c r="K804"/>
  <c r="F804"/>
  <c r="L803"/>
  <c r="K803"/>
  <c r="M803" s="1"/>
  <c r="F803"/>
  <c r="L802"/>
  <c r="M802" s="1"/>
  <c r="K802"/>
  <c r="F802"/>
  <c r="L801"/>
  <c r="K801"/>
  <c r="F801"/>
  <c r="L800"/>
  <c r="K800"/>
  <c r="F800"/>
  <c r="L799"/>
  <c r="K799"/>
  <c r="M799" s="1"/>
  <c r="F799"/>
  <c r="L798"/>
  <c r="K798"/>
  <c r="F798"/>
  <c r="L797"/>
  <c r="K797"/>
  <c r="F797"/>
  <c r="L796"/>
  <c r="K796"/>
  <c r="F796"/>
  <c r="L795"/>
  <c r="K795"/>
  <c r="M795" s="1"/>
  <c r="F795"/>
  <c r="L794"/>
  <c r="K794"/>
  <c r="F794"/>
  <c r="L793"/>
  <c r="K793"/>
  <c r="F793"/>
  <c r="L792"/>
  <c r="K792"/>
  <c r="F792"/>
  <c r="L791"/>
  <c r="K791"/>
  <c r="M791" s="1"/>
  <c r="O791" s="1"/>
  <c r="F791"/>
  <c r="L790"/>
  <c r="K790"/>
  <c r="F790"/>
  <c r="L789"/>
  <c r="K789"/>
  <c r="F789"/>
  <c r="L788"/>
  <c r="K788"/>
  <c r="F788"/>
  <c r="L787"/>
  <c r="K787"/>
  <c r="F787"/>
  <c r="L786"/>
  <c r="K786"/>
  <c r="F786"/>
  <c r="L785"/>
  <c r="K785"/>
  <c r="M785" s="1"/>
  <c r="P785" s="1"/>
  <c r="Q785" s="1"/>
  <c r="F785"/>
  <c r="L784"/>
  <c r="K784"/>
  <c r="F784"/>
  <c r="L783"/>
  <c r="K783"/>
  <c r="F783"/>
  <c r="L782"/>
  <c r="K782"/>
  <c r="F782"/>
  <c r="L781"/>
  <c r="K781"/>
  <c r="F781"/>
  <c r="L780"/>
  <c r="K780"/>
  <c r="F780"/>
  <c r="L779"/>
  <c r="K779"/>
  <c r="F779"/>
  <c r="L778"/>
  <c r="K778"/>
  <c r="F778"/>
  <c r="L771"/>
  <c r="K771"/>
  <c r="F771"/>
  <c r="L770"/>
  <c r="K770"/>
  <c r="F770"/>
  <c r="L769"/>
  <c r="K769"/>
  <c r="F769"/>
  <c r="L768"/>
  <c r="K768"/>
  <c r="F768"/>
  <c r="M1090"/>
  <c r="P1090" s="1"/>
  <c r="Q1090" s="1"/>
  <c r="F1090"/>
  <c r="M1089"/>
  <c r="O1089" s="1"/>
  <c r="F1089"/>
  <c r="L1088"/>
  <c r="K1088"/>
  <c r="F1088"/>
  <c r="L1087"/>
  <c r="K1087"/>
  <c r="F1087"/>
  <c r="L1086"/>
  <c r="K1086"/>
  <c r="F1086"/>
  <c r="L1085"/>
  <c r="K1085"/>
  <c r="F1085"/>
  <c r="L1084"/>
  <c r="K1084"/>
  <c r="F1084"/>
  <c r="L1083"/>
  <c r="K1083"/>
  <c r="F1083"/>
  <c r="L1082"/>
  <c r="K1082"/>
  <c r="F1082"/>
  <c r="L1081"/>
  <c r="K1081"/>
  <c r="F1081"/>
  <c r="L1080"/>
  <c r="K1080"/>
  <c r="F1080"/>
  <c r="L1079"/>
  <c r="K1079"/>
  <c r="F1079"/>
  <c r="L1078"/>
  <c r="K1078"/>
  <c r="F1078"/>
  <c r="L1077"/>
  <c r="K1077"/>
  <c r="F1077"/>
  <c r="L1076"/>
  <c r="K1076"/>
  <c r="F1076"/>
  <c r="L1075"/>
  <c r="K1075"/>
  <c r="F1075"/>
  <c r="L1074"/>
  <c r="K1074"/>
  <c r="F1074"/>
  <c r="M1073"/>
  <c r="O1073" s="1"/>
  <c r="F1073"/>
  <c r="L1072"/>
  <c r="K1072"/>
  <c r="F1072"/>
  <c r="L1071"/>
  <c r="K1071"/>
  <c r="F1071"/>
  <c r="L1070"/>
  <c r="K1070"/>
  <c r="F1070"/>
  <c r="L1069"/>
  <c r="K1069"/>
  <c r="F1069"/>
  <c r="L1068"/>
  <c r="K1068"/>
  <c r="F1068"/>
  <c r="O964"/>
  <c r="Q964" s="1"/>
  <c r="M964"/>
  <c r="P964" s="1"/>
  <c r="O963"/>
  <c r="Q963" s="1"/>
  <c r="M963"/>
  <c r="P963" s="1"/>
  <c r="O962"/>
  <c r="Q962" s="1"/>
  <c r="M962"/>
  <c r="P962" s="1"/>
  <c r="O961"/>
  <c r="Q961" s="1"/>
  <c r="M961"/>
  <c r="P961" s="1"/>
  <c r="O960"/>
  <c r="Q960" s="1"/>
  <c r="M960"/>
  <c r="P960" s="1"/>
  <c r="O959"/>
  <c r="Q959" s="1"/>
  <c r="M959"/>
  <c r="P959" s="1"/>
  <c r="O958"/>
  <c r="Q958" s="1"/>
  <c r="M958"/>
  <c r="P958" s="1"/>
  <c r="O953"/>
  <c r="Q953" s="1"/>
  <c r="M953"/>
  <c r="P953" s="1"/>
  <c r="O952"/>
  <c r="Q952" s="1"/>
  <c r="M952"/>
  <c r="P952" s="1"/>
  <c r="O951"/>
  <c r="Q951" s="1"/>
  <c r="M951"/>
  <c r="P951" s="1"/>
  <c r="O950"/>
  <c r="Q950" s="1"/>
  <c r="M950"/>
  <c r="P950" s="1"/>
  <c r="O949"/>
  <c r="Q949" s="1"/>
  <c r="M949"/>
  <c r="P949" s="1"/>
  <c r="O948"/>
  <c r="Q948" s="1"/>
  <c r="M948"/>
  <c r="P948" s="1"/>
  <c r="O945"/>
  <c r="Q945" s="1"/>
  <c r="M945"/>
  <c r="P945" s="1"/>
  <c r="O944"/>
  <c r="Q944" s="1"/>
  <c r="M944"/>
  <c r="P944" s="1"/>
  <c r="O943"/>
  <c r="Q943" s="1"/>
  <c r="M943"/>
  <c r="P943" s="1"/>
  <c r="O942"/>
  <c r="Q942" s="1"/>
  <c r="M942"/>
  <c r="P942" s="1"/>
  <c r="O941"/>
  <c r="Q941" s="1"/>
  <c r="M941"/>
  <c r="P941" s="1"/>
  <c r="O940"/>
  <c r="Q940" s="1"/>
  <c r="M940"/>
  <c r="P940" s="1"/>
  <c r="O939"/>
  <c r="Q939" s="1"/>
  <c r="M939"/>
  <c r="P939" s="1"/>
  <c r="O938"/>
  <c r="Q938" s="1"/>
  <c r="M938"/>
  <c r="P938" s="1"/>
  <c r="O910"/>
  <c r="Q910" s="1"/>
  <c r="M910"/>
  <c r="P910" s="1"/>
  <c r="O909"/>
  <c r="Q909" s="1"/>
  <c r="M909"/>
  <c r="P909" s="1"/>
  <c r="M306"/>
  <c r="O306" s="1"/>
  <c r="F306"/>
  <c r="M305"/>
  <c r="P305" s="1"/>
  <c r="Q305" s="1"/>
  <c r="F305"/>
  <c r="M304"/>
  <c r="P304" s="1"/>
  <c r="Q304" s="1"/>
  <c r="F304"/>
  <c r="M303"/>
  <c r="O303" s="1"/>
  <c r="F303"/>
  <c r="M302"/>
  <c r="O302" s="1"/>
  <c r="F302"/>
  <c r="M301"/>
  <c r="P301" s="1"/>
  <c r="Q301" s="1"/>
  <c r="F301"/>
  <c r="M300"/>
  <c r="O300" s="1"/>
  <c r="F300"/>
  <c r="M299"/>
  <c r="O299" s="1"/>
  <c r="F299"/>
  <c r="M298"/>
  <c r="O298" s="1"/>
  <c r="F298"/>
  <c r="M297"/>
  <c r="P297" s="1"/>
  <c r="Q297" s="1"/>
  <c r="F297"/>
  <c r="M296"/>
  <c r="P296" s="1"/>
  <c r="Q296" s="1"/>
  <c r="F296"/>
  <c r="M295"/>
  <c r="O295" s="1"/>
  <c r="F295"/>
  <c r="M294"/>
  <c r="O294" s="1"/>
  <c r="F294"/>
  <c r="M293"/>
  <c r="P293" s="1"/>
  <c r="Q293" s="1"/>
  <c r="F293"/>
  <c r="M292"/>
  <c r="P292" s="1"/>
  <c r="Q292" s="1"/>
  <c r="F292"/>
  <c r="M291"/>
  <c r="O291" s="1"/>
  <c r="F291"/>
  <c r="M290"/>
  <c r="O290" s="1"/>
  <c r="F290"/>
  <c r="M289"/>
  <c r="P289" s="1"/>
  <c r="Q289" s="1"/>
  <c r="F289"/>
  <c r="M288"/>
  <c r="O288" s="1"/>
  <c r="F288"/>
  <c r="M287"/>
  <c r="O287" s="1"/>
  <c r="F287"/>
  <c r="M286"/>
  <c r="O286" s="1"/>
  <c r="F286"/>
  <c r="M285"/>
  <c r="P285" s="1"/>
  <c r="Q285" s="1"/>
  <c r="F285"/>
  <c r="M284"/>
  <c r="P284" s="1"/>
  <c r="Q284" s="1"/>
  <c r="F284"/>
  <c r="M283"/>
  <c r="O283" s="1"/>
  <c r="F283"/>
  <c r="M282"/>
  <c r="O282" s="1"/>
  <c r="F282"/>
  <c r="M281"/>
  <c r="P281" s="1"/>
  <c r="Q281" s="1"/>
  <c r="F281"/>
  <c r="M280"/>
  <c r="P280" s="1"/>
  <c r="Q280" s="1"/>
  <c r="F280"/>
  <c r="M279"/>
  <c r="O279" s="1"/>
  <c r="F279"/>
  <c r="M278"/>
  <c r="O278" s="1"/>
  <c r="F278"/>
  <c r="M277"/>
  <c r="P277" s="1"/>
  <c r="Q277" s="1"/>
  <c r="F277"/>
  <c r="M276"/>
  <c r="O276" s="1"/>
  <c r="F276"/>
  <c r="M275"/>
  <c r="O275" s="1"/>
  <c r="F275"/>
  <c r="M274"/>
  <c r="O274" s="1"/>
  <c r="F274"/>
  <c r="M273"/>
  <c r="P273" s="1"/>
  <c r="Q273" s="1"/>
  <c r="F273"/>
  <c r="M272"/>
  <c r="P272" s="1"/>
  <c r="Q272" s="1"/>
  <c r="F272"/>
  <c r="M271"/>
  <c r="O271" s="1"/>
  <c r="F271"/>
  <c r="M270"/>
  <c r="O270" s="1"/>
  <c r="F270"/>
  <c r="M269"/>
  <c r="P269" s="1"/>
  <c r="Q269" s="1"/>
  <c r="F269"/>
  <c r="M268"/>
  <c r="O268" s="1"/>
  <c r="F268"/>
  <c r="M267"/>
  <c r="O267" s="1"/>
  <c r="F267"/>
  <c r="M212"/>
  <c r="O212" s="1"/>
  <c r="M211"/>
  <c r="O211" s="1"/>
  <c r="M210"/>
  <c r="O210" s="1"/>
  <c r="M209"/>
  <c r="O209" s="1"/>
  <c r="M208"/>
  <c r="O208" s="1"/>
  <c r="M207"/>
  <c r="O207" s="1"/>
  <c r="M206"/>
  <c r="O206" s="1"/>
  <c r="M205"/>
  <c r="O205" s="1"/>
  <c r="M204"/>
  <c r="O204" s="1"/>
  <c r="M203"/>
  <c r="O203" s="1"/>
  <c r="M202"/>
  <c r="O202" s="1"/>
  <c r="M201"/>
  <c r="O201" s="1"/>
  <c r="M200"/>
  <c r="O200" s="1"/>
  <c r="M199"/>
  <c r="O199" s="1"/>
  <c r="M198"/>
  <c r="O198" s="1"/>
  <c r="M197"/>
  <c r="O197" s="1"/>
  <c r="M196"/>
  <c r="O196" s="1"/>
  <c r="M195"/>
  <c r="O195" s="1"/>
  <c r="M194"/>
  <c r="O194" s="1"/>
  <c r="M193"/>
  <c r="O193" s="1"/>
  <c r="M192"/>
  <c r="O192" s="1"/>
  <c r="M191"/>
  <c r="O191" s="1"/>
  <c r="M190"/>
  <c r="O190" s="1"/>
  <c r="M189"/>
  <c r="O189" s="1"/>
  <c r="M188"/>
  <c r="O188" s="1"/>
  <c r="M187"/>
  <c r="O187" s="1"/>
  <c r="M186"/>
  <c r="O186" s="1"/>
  <c r="M185"/>
  <c r="O185" s="1"/>
  <c r="M184"/>
  <c r="O184" s="1"/>
  <c r="M183"/>
  <c r="O183" s="1"/>
  <c r="M182"/>
  <c r="O182" s="1"/>
  <c r="M181"/>
  <c r="O181" s="1"/>
  <c r="M180"/>
  <c r="O180" s="1"/>
  <c r="M179"/>
  <c r="O179" s="1"/>
  <c r="M178"/>
  <c r="O178" s="1"/>
  <c r="M177"/>
  <c r="O177" s="1"/>
  <c r="M176"/>
  <c r="O176" s="1"/>
  <c r="M175"/>
  <c r="O175" s="1"/>
  <c r="M174"/>
  <c r="O174" s="1"/>
  <c r="M173"/>
  <c r="O173" s="1"/>
  <c r="M1372"/>
  <c r="P1372" s="1"/>
  <c r="Q1372" s="1"/>
  <c r="F1372"/>
  <c r="M1371"/>
  <c r="O1371" s="1"/>
  <c r="F1371"/>
  <c r="M1370"/>
  <c r="P1370" s="1"/>
  <c r="Q1370" s="1"/>
  <c r="F1370"/>
  <c r="M1369"/>
  <c r="P1369" s="1"/>
  <c r="Q1369" s="1"/>
  <c r="F1369"/>
  <c r="M1368"/>
  <c r="P1368" s="1"/>
  <c r="Q1368" s="1"/>
  <c r="F1368"/>
  <c r="M1367"/>
  <c r="O1367" s="1"/>
  <c r="F1367"/>
  <c r="M1366"/>
  <c r="P1366" s="1"/>
  <c r="Q1366" s="1"/>
  <c r="F1366"/>
  <c r="M1362"/>
  <c r="O1362" s="1"/>
  <c r="F1362"/>
  <c r="M1361"/>
  <c r="O1361" s="1"/>
  <c r="F1361"/>
  <c r="M1360"/>
  <c r="P1360" s="1"/>
  <c r="Q1360" s="1"/>
  <c r="F1360"/>
  <c r="M1359"/>
  <c r="P1359" s="1"/>
  <c r="Q1359" s="1"/>
  <c r="F1359"/>
  <c r="M1358"/>
  <c r="O1358" s="1"/>
  <c r="F1358"/>
  <c r="M1357"/>
  <c r="P1357" s="1"/>
  <c r="Q1357" s="1"/>
  <c r="F1357"/>
  <c r="M1356"/>
  <c r="O1356" s="1"/>
  <c r="F1356"/>
  <c r="M1352"/>
  <c r="O1352" s="1"/>
  <c r="F1352"/>
  <c r="M1351"/>
  <c r="O1351" s="1"/>
  <c r="F1351"/>
  <c r="M1350"/>
  <c r="P1350" s="1"/>
  <c r="Q1350" s="1"/>
  <c r="F1350"/>
  <c r="M1349"/>
  <c r="O1349" s="1"/>
  <c r="F1349"/>
  <c r="M1348"/>
  <c r="O1348" s="1"/>
  <c r="F1348"/>
  <c r="M1347"/>
  <c r="O1347" s="1"/>
  <c r="F1347"/>
  <c r="M1346"/>
  <c r="P1346" s="1"/>
  <c r="Q1346" s="1"/>
  <c r="F1346"/>
  <c r="M1341"/>
  <c r="O1341" s="1"/>
  <c r="F1341"/>
  <c r="M1340"/>
  <c r="O1340" s="1"/>
  <c r="F1340"/>
  <c r="M1339"/>
  <c r="P1339" s="1"/>
  <c r="Q1339" s="1"/>
  <c r="F1339"/>
  <c r="M1338"/>
  <c r="O1338" s="1"/>
  <c r="F1338"/>
  <c r="M1337"/>
  <c r="P1337" s="1"/>
  <c r="Q1337" s="1"/>
  <c r="F1337"/>
  <c r="M1336"/>
  <c r="O1336" s="1"/>
  <c r="F1336"/>
  <c r="P1348" l="1"/>
  <c r="Q1348" s="1"/>
  <c r="O280"/>
  <c r="O297"/>
  <c r="O1372"/>
  <c r="O273"/>
  <c r="O305"/>
  <c r="O1337"/>
  <c r="O1359"/>
  <c r="O293"/>
  <c r="M1068"/>
  <c r="M1079"/>
  <c r="O1079" s="1"/>
  <c r="M1083"/>
  <c r="O1083" s="1"/>
  <c r="M1087"/>
  <c r="O1087" s="1"/>
  <c r="O1369"/>
  <c r="P283"/>
  <c r="Q283" s="1"/>
  <c r="O296"/>
  <c r="M1075"/>
  <c r="O1075" s="1"/>
  <c r="P1340"/>
  <c r="Q1340" s="1"/>
  <c r="P1349"/>
  <c r="Q1349" s="1"/>
  <c r="O272"/>
  <c r="P279"/>
  <c r="Q279" s="1"/>
  <c r="O304"/>
  <c r="M1080"/>
  <c r="O1080" s="1"/>
  <c r="M1084"/>
  <c r="P1084" s="1"/>
  <c r="Q1084" s="1"/>
  <c r="M1088"/>
  <c r="M779"/>
  <c r="M783"/>
  <c r="M788"/>
  <c r="M793"/>
  <c r="M797"/>
  <c r="P797" s="1"/>
  <c r="Q797" s="1"/>
  <c r="M801"/>
  <c r="M805"/>
  <c r="P805" s="1"/>
  <c r="Q805" s="1"/>
  <c r="P1352"/>
  <c r="Q1352" s="1"/>
  <c r="P1367"/>
  <c r="Q1367" s="1"/>
  <c r="P268"/>
  <c r="Q268" s="1"/>
  <c r="O281"/>
  <c r="O284"/>
  <c r="P291"/>
  <c r="Q291" s="1"/>
  <c r="P300"/>
  <c r="Q300" s="1"/>
  <c r="M1071"/>
  <c r="M1074"/>
  <c r="M1078"/>
  <c r="P1078" s="1"/>
  <c r="Q1078" s="1"/>
  <c r="M1086"/>
  <c r="M771"/>
  <c r="M781"/>
  <c r="M790"/>
  <c r="O790" s="1"/>
  <c r="M1070"/>
  <c r="P1070" s="1"/>
  <c r="Q1070" s="1"/>
  <c r="M1081"/>
  <c r="O1368"/>
  <c r="P271"/>
  <c r="Q271" s="1"/>
  <c r="O285"/>
  <c r="O292"/>
  <c r="P295"/>
  <c r="Q295" s="1"/>
  <c r="P303"/>
  <c r="Q303" s="1"/>
  <c r="M1069"/>
  <c r="M1076"/>
  <c r="P1076" s="1"/>
  <c r="Q1076" s="1"/>
  <c r="M800"/>
  <c r="P1080"/>
  <c r="Q1080" s="1"/>
  <c r="O1084"/>
  <c r="P1088"/>
  <c r="Q1088" s="1"/>
  <c r="O1088"/>
  <c r="P1336"/>
  <c r="Q1336" s="1"/>
  <c r="P1371"/>
  <c r="Q1371" s="1"/>
  <c r="P209"/>
  <c r="Q209" s="1"/>
  <c r="P211"/>
  <c r="Q211" s="1"/>
  <c r="P267"/>
  <c r="Q267" s="1"/>
  <c r="O269"/>
  <c r="M1077"/>
  <c r="O1090"/>
  <c r="M770"/>
  <c r="M780"/>
  <c r="O780" s="1"/>
  <c r="M784"/>
  <c r="P784" s="1"/>
  <c r="Q784" s="1"/>
  <c r="M786"/>
  <c r="O786" s="1"/>
  <c r="M789"/>
  <c r="M794"/>
  <c r="O794" s="1"/>
  <c r="M798"/>
  <c r="O798" s="1"/>
  <c r="M807"/>
  <c r="O807" s="1"/>
  <c r="P288"/>
  <c r="Q288" s="1"/>
  <c r="P1073"/>
  <c r="Q1073" s="1"/>
  <c r="P276"/>
  <c r="Q276" s="1"/>
  <c r="O1357"/>
  <c r="P210"/>
  <c r="Q210" s="1"/>
  <c r="P275"/>
  <c r="Q275" s="1"/>
  <c r="O277"/>
  <c r="P287"/>
  <c r="Q287" s="1"/>
  <c r="O289"/>
  <c r="P299"/>
  <c r="Q299" s="1"/>
  <c r="O301"/>
  <c r="M1072"/>
  <c r="P1072" s="1"/>
  <c r="Q1072" s="1"/>
  <c r="M1082"/>
  <c r="M1085"/>
  <c r="P1085" s="1"/>
  <c r="Q1085" s="1"/>
  <c r="M768"/>
  <c r="M769"/>
  <c r="O769" s="1"/>
  <c r="M778"/>
  <c r="M782"/>
  <c r="O782" s="1"/>
  <c r="M787"/>
  <c r="O787" s="1"/>
  <c r="M792"/>
  <c r="O792" s="1"/>
  <c r="M796"/>
  <c r="M804"/>
  <c r="O804" s="1"/>
  <c r="M806"/>
  <c r="O779"/>
  <c r="P779"/>
  <c r="Q779" s="1"/>
  <c r="O783"/>
  <c r="P783"/>
  <c r="Q783" s="1"/>
  <c r="O788"/>
  <c r="P788"/>
  <c r="Q788" s="1"/>
  <c r="P793"/>
  <c r="Q793" s="1"/>
  <c r="O793"/>
  <c r="O797"/>
  <c r="P801"/>
  <c r="Q801" s="1"/>
  <c r="O801"/>
  <c r="O802"/>
  <c r="P802"/>
  <c r="Q802" s="1"/>
  <c r="O784"/>
  <c r="P789"/>
  <c r="Q789" s="1"/>
  <c r="O789"/>
  <c r="P798"/>
  <c r="Q798" s="1"/>
  <c r="P781"/>
  <c r="Q781" s="1"/>
  <c r="O781"/>
  <c r="P790"/>
  <c r="Q790" s="1"/>
  <c r="O795"/>
  <c r="P795"/>
  <c r="Q795" s="1"/>
  <c r="O799"/>
  <c r="P799"/>
  <c r="Q799" s="1"/>
  <c r="O800"/>
  <c r="P800"/>
  <c r="Q800" s="1"/>
  <c r="O803"/>
  <c r="P803"/>
  <c r="Q803" s="1"/>
  <c r="O778"/>
  <c r="P778"/>
  <c r="Q778" s="1"/>
  <c r="P787"/>
  <c r="Q787" s="1"/>
  <c r="P792"/>
  <c r="Q792" s="1"/>
  <c r="O796"/>
  <c r="P796"/>
  <c r="Q796" s="1"/>
  <c r="O806"/>
  <c r="P806"/>
  <c r="Q806" s="1"/>
  <c r="O785"/>
  <c r="O805"/>
  <c r="P791"/>
  <c r="Q791" s="1"/>
  <c r="O770"/>
  <c r="P770"/>
  <c r="Q770" s="1"/>
  <c r="O771"/>
  <c r="P771"/>
  <c r="Q771" s="1"/>
  <c r="O768"/>
  <c r="P768"/>
  <c r="Q768" s="1"/>
  <c r="O1072"/>
  <c r="O1082"/>
  <c r="P1082"/>
  <c r="Q1082" s="1"/>
  <c r="O1068"/>
  <c r="P1068"/>
  <c r="Q1068" s="1"/>
  <c r="O1069"/>
  <c r="P1069"/>
  <c r="Q1069" s="1"/>
  <c r="O1074"/>
  <c r="P1074"/>
  <c r="Q1074" s="1"/>
  <c r="O1086"/>
  <c r="P1086"/>
  <c r="Q1086" s="1"/>
  <c r="O1077"/>
  <c r="P1077"/>
  <c r="Q1077" s="1"/>
  <c r="O1071"/>
  <c r="P1071"/>
  <c r="Q1071" s="1"/>
  <c r="O1078"/>
  <c r="O1081"/>
  <c r="P1081"/>
  <c r="Q1081" s="1"/>
  <c r="O1070"/>
  <c r="O1076"/>
  <c r="P1075"/>
  <c r="Q1075" s="1"/>
  <c r="P1079"/>
  <c r="Q1079" s="1"/>
  <c r="P1083"/>
  <c r="Q1083" s="1"/>
  <c r="P1087"/>
  <c r="Q1087" s="1"/>
  <c r="P1089"/>
  <c r="Q1089" s="1"/>
  <c r="P270"/>
  <c r="Q270" s="1"/>
  <c r="P274"/>
  <c r="Q274" s="1"/>
  <c r="P278"/>
  <c r="Q278" s="1"/>
  <c r="P282"/>
  <c r="Q282" s="1"/>
  <c r="P286"/>
  <c r="Q286" s="1"/>
  <c r="P290"/>
  <c r="Q290" s="1"/>
  <c r="P294"/>
  <c r="Q294" s="1"/>
  <c r="P298"/>
  <c r="Q298" s="1"/>
  <c r="P302"/>
  <c r="Q302" s="1"/>
  <c r="P306"/>
  <c r="Q306" s="1"/>
  <c r="P173"/>
  <c r="Q173" s="1"/>
  <c r="P174"/>
  <c r="Q174" s="1"/>
  <c r="P175"/>
  <c r="Q175" s="1"/>
  <c r="P176"/>
  <c r="Q176" s="1"/>
  <c r="P177"/>
  <c r="Q177" s="1"/>
  <c r="P178"/>
  <c r="Q178" s="1"/>
  <c r="P179"/>
  <c r="Q179" s="1"/>
  <c r="P180"/>
  <c r="Q180" s="1"/>
  <c r="P181"/>
  <c r="Q181" s="1"/>
  <c r="P182"/>
  <c r="Q182" s="1"/>
  <c r="P183"/>
  <c r="Q183" s="1"/>
  <c r="P184"/>
  <c r="Q184" s="1"/>
  <c r="P185"/>
  <c r="Q185" s="1"/>
  <c r="P186"/>
  <c r="Q186" s="1"/>
  <c r="P187"/>
  <c r="Q187" s="1"/>
  <c r="P188"/>
  <c r="Q188" s="1"/>
  <c r="P189"/>
  <c r="Q189" s="1"/>
  <c r="P190"/>
  <c r="Q190" s="1"/>
  <c r="P191"/>
  <c r="Q191" s="1"/>
  <c r="P192"/>
  <c r="Q192" s="1"/>
  <c r="P193"/>
  <c r="Q193" s="1"/>
  <c r="P194"/>
  <c r="Q194" s="1"/>
  <c r="P195"/>
  <c r="Q195" s="1"/>
  <c r="P196"/>
  <c r="Q196" s="1"/>
  <c r="P197"/>
  <c r="Q197" s="1"/>
  <c r="P198"/>
  <c r="Q198" s="1"/>
  <c r="P199"/>
  <c r="Q199" s="1"/>
  <c r="P200"/>
  <c r="Q200" s="1"/>
  <c r="P201"/>
  <c r="Q201" s="1"/>
  <c r="P202"/>
  <c r="Q202" s="1"/>
  <c r="P203"/>
  <c r="Q203" s="1"/>
  <c r="P204"/>
  <c r="Q204" s="1"/>
  <c r="P205"/>
  <c r="Q205" s="1"/>
  <c r="P206"/>
  <c r="Q206" s="1"/>
  <c r="P207"/>
  <c r="Q207" s="1"/>
  <c r="P208"/>
  <c r="Q208" s="1"/>
  <c r="P212"/>
  <c r="Q212" s="1"/>
  <c r="O1366"/>
  <c r="O1370"/>
  <c r="P1356"/>
  <c r="Q1356" s="1"/>
  <c r="O1360"/>
  <c r="P1358"/>
  <c r="Q1358" s="1"/>
  <c r="P1362"/>
  <c r="Q1362" s="1"/>
  <c r="P1361"/>
  <c r="Q1361" s="1"/>
  <c r="O1346"/>
  <c r="O1350"/>
  <c r="P1347"/>
  <c r="Q1347" s="1"/>
  <c r="P1351"/>
  <c r="Q1351" s="1"/>
  <c r="P1338"/>
  <c r="Q1338" s="1"/>
  <c r="O1339"/>
  <c r="P1341"/>
  <c r="Q1341" s="1"/>
  <c r="P807" l="1"/>
  <c r="Q807" s="1"/>
  <c r="P786"/>
  <c r="Q786" s="1"/>
  <c r="P769"/>
  <c r="Q769" s="1"/>
  <c r="O1085"/>
  <c r="P804"/>
  <c r="Q804" s="1"/>
  <c r="P782"/>
  <c r="Q782" s="1"/>
  <c r="P794"/>
  <c r="Q794" s="1"/>
  <c r="P780"/>
  <c r="Q780" s="1"/>
  <c r="M1496"/>
  <c r="P1496" s="1"/>
  <c r="Q1496" s="1"/>
  <c r="F1496"/>
  <c r="M1495"/>
  <c r="O1495" s="1"/>
  <c r="F1495"/>
  <c r="M1494"/>
  <c r="P1494" s="1"/>
  <c r="Q1494" s="1"/>
  <c r="F1494"/>
  <c r="M1493"/>
  <c r="P1493" s="1"/>
  <c r="Q1493" s="1"/>
  <c r="F1493"/>
  <c r="M1492"/>
  <c r="P1492" s="1"/>
  <c r="Q1492" s="1"/>
  <c r="F1492"/>
  <c r="M1491"/>
  <c r="O1491" s="1"/>
  <c r="F1491"/>
  <c r="M1490"/>
  <c r="P1490" s="1"/>
  <c r="Q1490" s="1"/>
  <c r="F1490"/>
  <c r="M1489"/>
  <c r="P1489" s="1"/>
  <c r="Q1489" s="1"/>
  <c r="F1489"/>
  <c r="M1488"/>
  <c r="O1488" s="1"/>
  <c r="F1488"/>
  <c r="M1487"/>
  <c r="O1487" s="1"/>
  <c r="F1487"/>
  <c r="M1486"/>
  <c r="P1486" s="1"/>
  <c r="Q1486" s="1"/>
  <c r="F1486"/>
  <c r="M1485"/>
  <c r="P1485" s="1"/>
  <c r="Q1485" s="1"/>
  <c r="F1485"/>
  <c r="M1484"/>
  <c r="P1484" s="1"/>
  <c r="Q1484" s="1"/>
  <c r="F1484"/>
  <c r="M1483"/>
  <c r="O1483" s="1"/>
  <c r="F1483"/>
  <c r="M1482"/>
  <c r="P1482" s="1"/>
  <c r="Q1482" s="1"/>
  <c r="F1482"/>
  <c r="M1481"/>
  <c r="P1481" s="1"/>
  <c r="Q1481" s="1"/>
  <c r="F1481"/>
  <c r="M1480"/>
  <c r="O1480" s="1"/>
  <c r="F1480"/>
  <c r="M1479"/>
  <c r="O1479" s="1"/>
  <c r="F1479"/>
  <c r="M1478"/>
  <c r="P1478" s="1"/>
  <c r="Q1478" s="1"/>
  <c r="F1478"/>
  <c r="M1477"/>
  <c r="P1477" s="1"/>
  <c r="Q1477" s="1"/>
  <c r="F1477"/>
  <c r="M1470"/>
  <c r="P1470" s="1"/>
  <c r="Q1470" s="1"/>
  <c r="F1470"/>
  <c r="M1469"/>
  <c r="O1469" s="1"/>
  <c r="F1469"/>
  <c r="M1468"/>
  <c r="P1468" s="1"/>
  <c r="Q1468" s="1"/>
  <c r="F1468"/>
  <c r="M1467"/>
  <c r="P1467" s="1"/>
  <c r="Q1467" s="1"/>
  <c r="I1467"/>
  <c r="F1467" s="1"/>
  <c r="O1470" l="1"/>
  <c r="O1485"/>
  <c r="O1496"/>
  <c r="P1483"/>
  <c r="Q1483" s="1"/>
  <c r="O1492"/>
  <c r="O1477"/>
  <c r="O1484"/>
  <c r="P1491"/>
  <c r="Q1491" s="1"/>
  <c r="P1469"/>
  <c r="Q1469" s="1"/>
  <c r="O1493"/>
  <c r="P1480"/>
  <c r="Q1480" s="1"/>
  <c r="P1479"/>
  <c r="Q1479" s="1"/>
  <c r="O1481"/>
  <c r="P1495"/>
  <c r="Q1495" s="1"/>
  <c r="P1488"/>
  <c r="Q1488" s="1"/>
  <c r="O1467"/>
  <c r="P1487"/>
  <c r="Q1487" s="1"/>
  <c r="O1489"/>
  <c r="O1468"/>
  <c r="O1478"/>
  <c r="O1482"/>
  <c r="O1486"/>
  <c r="O1490"/>
  <c r="O1494"/>
  <c r="M165" l="1"/>
  <c r="O165" s="1"/>
  <c r="M164"/>
  <c r="O164" s="1"/>
  <c r="M163"/>
  <c r="O163" s="1"/>
  <c r="M162"/>
  <c r="O162" s="1"/>
  <c r="M161"/>
  <c r="O161" s="1"/>
  <c r="M160"/>
  <c r="O160" s="1"/>
  <c r="M159"/>
  <c r="O159" s="1"/>
  <c r="M158"/>
  <c r="O158" s="1"/>
  <c r="M157"/>
  <c r="O157" s="1"/>
  <c r="M156"/>
  <c r="O156" s="1"/>
  <c r="M155"/>
  <c r="O155" s="1"/>
  <c r="M154"/>
  <c r="O154" s="1"/>
  <c r="M153"/>
  <c r="O153" s="1"/>
  <c r="M152"/>
  <c r="O152" s="1"/>
  <c r="M151"/>
  <c r="O151" s="1"/>
  <c r="M150"/>
  <c r="O150" s="1"/>
  <c r="M149"/>
  <c r="O149" s="1"/>
  <c r="M148"/>
  <c r="O148" s="1"/>
  <c r="M147"/>
  <c r="O147" s="1"/>
  <c r="M146"/>
  <c r="O146" s="1"/>
  <c r="M145"/>
  <c r="O145" s="1"/>
  <c r="M144"/>
  <c r="O144" s="1"/>
  <c r="M143"/>
  <c r="O143" s="1"/>
  <c r="M142"/>
  <c r="O142" s="1"/>
  <c r="M141"/>
  <c r="O141" s="1"/>
  <c r="M140"/>
  <c r="O140" s="1"/>
  <c r="M139"/>
  <c r="O139" s="1"/>
  <c r="M138"/>
  <c r="O138" s="1"/>
  <c r="M137"/>
  <c r="O137" s="1"/>
  <c r="M136"/>
  <c r="O136" s="1"/>
  <c r="M135"/>
  <c r="O135" s="1"/>
  <c r="M134"/>
  <c r="O134" s="1"/>
  <c r="M133"/>
  <c r="O133" s="1"/>
  <c r="M132"/>
  <c r="O132" s="1"/>
  <c r="M131"/>
  <c r="O131" s="1"/>
  <c r="M130"/>
  <c r="O130" s="1"/>
  <c r="M129"/>
  <c r="O129" s="1"/>
  <c r="M128"/>
  <c r="O128" s="1"/>
  <c r="M127"/>
  <c r="O127" s="1"/>
  <c r="M126"/>
  <c r="O126" s="1"/>
  <c r="K117"/>
  <c r="M117" s="1"/>
  <c r="I116"/>
  <c r="K116" s="1"/>
  <c r="M116" s="1"/>
  <c r="I115"/>
  <c r="K115" s="1"/>
  <c r="M115" s="1"/>
  <c r="I114"/>
  <c r="K114" s="1"/>
  <c r="M114" s="1"/>
  <c r="I113"/>
  <c r="K113" s="1"/>
  <c r="M113" s="1"/>
  <c r="K112"/>
  <c r="M112" s="1"/>
  <c r="O112" s="1"/>
  <c r="I111"/>
  <c r="K111" s="1"/>
  <c r="M111" s="1"/>
  <c r="K110"/>
  <c r="M110" s="1"/>
  <c r="I110"/>
  <c r="I109"/>
  <c r="K109" s="1"/>
  <c r="M109" s="1"/>
  <c r="K108"/>
  <c r="M108" s="1"/>
  <c r="I107"/>
  <c r="K107" s="1"/>
  <c r="M107" s="1"/>
  <c r="K106"/>
  <c r="M106" s="1"/>
  <c r="I105"/>
  <c r="K105" s="1"/>
  <c r="M105" s="1"/>
  <c r="I104"/>
  <c r="K104" s="1"/>
  <c r="M104" s="1"/>
  <c r="I103"/>
  <c r="K103" s="1"/>
  <c r="M103" s="1"/>
  <c r="I102"/>
  <c r="K102" s="1"/>
  <c r="M102" s="1"/>
  <c r="I101"/>
  <c r="K101" s="1"/>
  <c r="M101" s="1"/>
  <c r="I100"/>
  <c r="K100" s="1"/>
  <c r="M100" s="1"/>
  <c r="I99"/>
  <c r="K99" s="1"/>
  <c r="M99" s="1"/>
  <c r="I98"/>
  <c r="K98" s="1"/>
  <c r="M98" s="1"/>
  <c r="K97"/>
  <c r="M97" s="1"/>
  <c r="I97"/>
  <c r="I96"/>
  <c r="K96" s="1"/>
  <c r="M96" s="1"/>
  <c r="K95"/>
  <c r="M95" s="1"/>
  <c r="I94"/>
  <c r="K94" s="1"/>
  <c r="M94" s="1"/>
  <c r="K93"/>
  <c r="M93" s="1"/>
  <c r="I92"/>
  <c r="K92" s="1"/>
  <c r="M92" s="1"/>
  <c r="I91"/>
  <c r="K91" s="1"/>
  <c r="M91" s="1"/>
  <c r="I90"/>
  <c r="K90" s="1"/>
  <c r="M90" s="1"/>
  <c r="O90" s="1"/>
  <c r="K89"/>
  <c r="M89" s="1"/>
  <c r="O89" s="1"/>
  <c r="K88"/>
  <c r="M88" s="1"/>
  <c r="I87"/>
  <c r="K87" s="1"/>
  <c r="M87" s="1"/>
  <c r="O87" s="1"/>
  <c r="K86"/>
  <c r="M86" s="1"/>
  <c r="I85"/>
  <c r="K85" s="1"/>
  <c r="M85" s="1"/>
  <c r="I84"/>
  <c r="K84" s="1"/>
  <c r="M84" s="1"/>
  <c r="K83"/>
  <c r="M83" s="1"/>
  <c r="I82"/>
  <c r="K82" s="1"/>
  <c r="M82" s="1"/>
  <c r="O82" s="1"/>
  <c r="I81"/>
  <c r="K81" s="1"/>
  <c r="M81" s="1"/>
  <c r="I80"/>
  <c r="K80" s="1"/>
  <c r="M80" s="1"/>
  <c r="O80" s="1"/>
  <c r="I79"/>
  <c r="K79" s="1"/>
  <c r="M79" s="1"/>
  <c r="I78"/>
  <c r="K78" s="1"/>
  <c r="M78" s="1"/>
  <c r="P89" l="1"/>
  <c r="Q89" s="1"/>
  <c r="P164"/>
  <c r="Q164" s="1"/>
  <c r="P126"/>
  <c r="Q126" s="1"/>
  <c r="P127"/>
  <c r="Q127" s="1"/>
  <c r="P128"/>
  <c r="Q128" s="1"/>
  <c r="P129"/>
  <c r="Q129" s="1"/>
  <c r="P130"/>
  <c r="Q130" s="1"/>
  <c r="P131"/>
  <c r="Q131" s="1"/>
  <c r="P132"/>
  <c r="Q132" s="1"/>
  <c r="P133"/>
  <c r="Q133" s="1"/>
  <c r="P134"/>
  <c r="Q134" s="1"/>
  <c r="P135"/>
  <c r="Q135" s="1"/>
  <c r="P136"/>
  <c r="Q136" s="1"/>
  <c r="P137"/>
  <c r="Q137" s="1"/>
  <c r="P138"/>
  <c r="Q138" s="1"/>
  <c r="P139"/>
  <c r="Q139" s="1"/>
  <c r="P140"/>
  <c r="Q140" s="1"/>
  <c r="P141"/>
  <c r="Q141" s="1"/>
  <c r="P142"/>
  <c r="Q142" s="1"/>
  <c r="P143"/>
  <c r="Q143" s="1"/>
  <c r="P144"/>
  <c r="Q144" s="1"/>
  <c r="P145"/>
  <c r="Q145" s="1"/>
  <c r="P146"/>
  <c r="Q146" s="1"/>
  <c r="P147"/>
  <c r="Q147" s="1"/>
  <c r="P148"/>
  <c r="Q148" s="1"/>
  <c r="P149"/>
  <c r="Q149" s="1"/>
  <c r="P150"/>
  <c r="Q150" s="1"/>
  <c r="P151"/>
  <c r="Q151" s="1"/>
  <c r="P152"/>
  <c r="Q152" s="1"/>
  <c r="P153"/>
  <c r="Q153" s="1"/>
  <c r="P154"/>
  <c r="Q154" s="1"/>
  <c r="P155"/>
  <c r="Q155" s="1"/>
  <c r="P156"/>
  <c r="Q156" s="1"/>
  <c r="P157"/>
  <c r="Q157" s="1"/>
  <c r="P158"/>
  <c r="Q158" s="1"/>
  <c r="P159"/>
  <c r="Q159" s="1"/>
  <c r="P160"/>
  <c r="Q160" s="1"/>
  <c r="P161"/>
  <c r="Q161" s="1"/>
  <c r="P162"/>
  <c r="Q162" s="1"/>
  <c r="P163"/>
  <c r="Q163" s="1"/>
  <c r="P165"/>
  <c r="Q165" s="1"/>
  <c r="P96"/>
  <c r="Q96" s="1"/>
  <c r="O96"/>
  <c r="O101"/>
  <c r="P101"/>
  <c r="Q101" s="1"/>
  <c r="P104"/>
  <c r="Q104" s="1"/>
  <c r="O104"/>
  <c r="O107"/>
  <c r="P107"/>
  <c r="Q107" s="1"/>
  <c r="O110"/>
  <c r="P110"/>
  <c r="Q110" s="1"/>
  <c r="O113"/>
  <c r="P113"/>
  <c r="Q113" s="1"/>
  <c r="O117"/>
  <c r="P117"/>
  <c r="Q117" s="1"/>
  <c r="O95"/>
  <c r="P95"/>
  <c r="Q95" s="1"/>
  <c r="P98"/>
  <c r="Q98" s="1"/>
  <c r="O98"/>
  <c r="O103"/>
  <c r="P103"/>
  <c r="Q103" s="1"/>
  <c r="O106"/>
  <c r="P106"/>
  <c r="Q106" s="1"/>
  <c r="O116"/>
  <c r="P116"/>
  <c r="Q116" s="1"/>
  <c r="O79"/>
  <c r="P79"/>
  <c r="Q79" s="1"/>
  <c r="O97"/>
  <c r="P97"/>
  <c r="Q97" s="1"/>
  <c r="O115"/>
  <c r="P115"/>
  <c r="Q115" s="1"/>
  <c r="O92"/>
  <c r="P92"/>
  <c r="Q92" s="1"/>
  <c r="P84"/>
  <c r="Q84" s="1"/>
  <c r="O84"/>
  <c r="O81"/>
  <c r="P81"/>
  <c r="Q81" s="1"/>
  <c r="P83"/>
  <c r="Q83" s="1"/>
  <c r="O83"/>
  <c r="P86"/>
  <c r="Q86" s="1"/>
  <c r="O86"/>
  <c r="O88"/>
  <c r="P88"/>
  <c r="Q88" s="1"/>
  <c r="P91"/>
  <c r="Q91" s="1"/>
  <c r="O91"/>
  <c r="O94"/>
  <c r="P94"/>
  <c r="Q94" s="1"/>
  <c r="P100"/>
  <c r="Q100" s="1"/>
  <c r="O100"/>
  <c r="O105"/>
  <c r="P105"/>
  <c r="Q105" s="1"/>
  <c r="P109"/>
  <c r="Q109" s="1"/>
  <c r="O109"/>
  <c r="O78"/>
  <c r="P78"/>
  <c r="Q78" s="1"/>
  <c r="P85"/>
  <c r="Q85" s="1"/>
  <c r="O85"/>
  <c r="O93"/>
  <c r="P93"/>
  <c r="Q93" s="1"/>
  <c r="O99"/>
  <c r="P99"/>
  <c r="Q99" s="1"/>
  <c r="P102"/>
  <c r="Q102" s="1"/>
  <c r="O102"/>
  <c r="O108"/>
  <c r="P108"/>
  <c r="Q108" s="1"/>
  <c r="P111"/>
  <c r="Q111" s="1"/>
  <c r="O111"/>
  <c r="O114"/>
  <c r="P114"/>
  <c r="Q114" s="1"/>
  <c r="P80"/>
  <c r="Q80" s="1"/>
  <c r="P82"/>
  <c r="Q82" s="1"/>
  <c r="P87"/>
  <c r="Q87" s="1"/>
  <c r="P90"/>
  <c r="Q90" s="1"/>
  <c r="P112"/>
  <c r="Q112" s="1"/>
  <c r="K998" l="1"/>
  <c r="M998" s="1"/>
  <c r="F998"/>
  <c r="K997"/>
  <c r="M997" s="1"/>
  <c r="F997"/>
  <c r="K996"/>
  <c r="M996" s="1"/>
  <c r="O996" s="1"/>
  <c r="F996"/>
  <c r="K995"/>
  <c r="M995" s="1"/>
  <c r="F995"/>
  <c r="K994"/>
  <c r="M994" s="1"/>
  <c r="O994" s="1"/>
  <c r="F994"/>
  <c r="K993"/>
  <c r="M993" s="1"/>
  <c r="F993"/>
  <c r="K992"/>
  <c r="M992" s="1"/>
  <c r="O992" s="1"/>
  <c r="F992"/>
  <c r="K991"/>
  <c r="M991" s="1"/>
  <c r="F991"/>
  <c r="K990"/>
  <c r="M990" s="1"/>
  <c r="O990" s="1"/>
  <c r="F990"/>
  <c r="K989"/>
  <c r="M989" s="1"/>
  <c r="F989"/>
  <c r="K988"/>
  <c r="M988" s="1"/>
  <c r="O988" s="1"/>
  <c r="F988"/>
  <c r="K987"/>
  <c r="M987" s="1"/>
  <c r="F987"/>
  <c r="K986"/>
  <c r="M986" s="1"/>
  <c r="O986" s="1"/>
  <c r="F986"/>
  <c r="K985"/>
  <c r="M985" s="1"/>
  <c r="F985"/>
  <c r="K975"/>
  <c r="M975" s="1"/>
  <c r="F975"/>
  <c r="M759"/>
  <c r="P759" s="1"/>
  <c r="Q759" s="1"/>
  <c r="F759"/>
  <c r="M758"/>
  <c r="O758" s="1"/>
  <c r="F758"/>
  <c r="M757"/>
  <c r="P757" s="1"/>
  <c r="Q757" s="1"/>
  <c r="F757"/>
  <c r="M756"/>
  <c r="P756" s="1"/>
  <c r="Q756" s="1"/>
  <c r="F756"/>
  <c r="M755"/>
  <c r="P755" s="1"/>
  <c r="Q755" s="1"/>
  <c r="F755"/>
  <c r="M754"/>
  <c r="O754" s="1"/>
  <c r="F754"/>
  <c r="M753"/>
  <c r="P753" s="1"/>
  <c r="Q753" s="1"/>
  <c r="F753"/>
  <c r="M752"/>
  <c r="P752" s="1"/>
  <c r="Q752" s="1"/>
  <c r="F752"/>
  <c r="M751"/>
  <c r="P751" s="1"/>
  <c r="Q751" s="1"/>
  <c r="F751"/>
  <c r="M750"/>
  <c r="P750" s="1"/>
  <c r="Q750" s="1"/>
  <c r="F750"/>
  <c r="M749"/>
  <c r="P749" s="1"/>
  <c r="Q749" s="1"/>
  <c r="F749"/>
  <c r="M748"/>
  <c r="O748" s="1"/>
  <c r="F748"/>
  <c r="M747"/>
  <c r="P747" s="1"/>
  <c r="Q747" s="1"/>
  <c r="F747"/>
  <c r="M746"/>
  <c r="P746" s="1"/>
  <c r="Q746" s="1"/>
  <c r="F746"/>
  <c r="M745"/>
  <c r="P745" s="1"/>
  <c r="Q745" s="1"/>
  <c r="F745"/>
  <c r="M744"/>
  <c r="O744" s="1"/>
  <c r="F744"/>
  <c r="M743"/>
  <c r="P743" s="1"/>
  <c r="Q743" s="1"/>
  <c r="F743"/>
  <c r="M742"/>
  <c r="O742" s="1"/>
  <c r="F742"/>
  <c r="M741"/>
  <c r="P741" s="1"/>
  <c r="Q741" s="1"/>
  <c r="F741"/>
  <c r="M740"/>
  <c r="P740" s="1"/>
  <c r="Q740" s="1"/>
  <c r="F740"/>
  <c r="M739"/>
  <c r="P739" s="1"/>
  <c r="Q739" s="1"/>
  <c r="F739"/>
  <c r="M738"/>
  <c r="O738" s="1"/>
  <c r="F738"/>
  <c r="M737"/>
  <c r="P737" s="1"/>
  <c r="Q737" s="1"/>
  <c r="F737"/>
  <c r="M736"/>
  <c r="P736" s="1"/>
  <c r="Q736" s="1"/>
  <c r="F736"/>
  <c r="M735"/>
  <c r="O735" s="1"/>
  <c r="F735"/>
  <c r="M734"/>
  <c r="O734" s="1"/>
  <c r="F734"/>
  <c r="M733"/>
  <c r="P733" s="1"/>
  <c r="Q733" s="1"/>
  <c r="F733"/>
  <c r="M732"/>
  <c r="P732" s="1"/>
  <c r="Q732" s="1"/>
  <c r="F732"/>
  <c r="M731"/>
  <c r="O731" s="1"/>
  <c r="F731"/>
  <c r="M730"/>
  <c r="O730" s="1"/>
  <c r="F730"/>
  <c r="M729"/>
  <c r="P729" s="1"/>
  <c r="Q729" s="1"/>
  <c r="F729"/>
  <c r="M728"/>
  <c r="P728" s="1"/>
  <c r="Q728" s="1"/>
  <c r="F728"/>
  <c r="M727"/>
  <c r="O727" s="1"/>
  <c r="F727"/>
  <c r="M726"/>
  <c r="O726" s="1"/>
  <c r="F726"/>
  <c r="M725"/>
  <c r="P725" s="1"/>
  <c r="Q725" s="1"/>
  <c r="F725"/>
  <c r="M724"/>
  <c r="P724" s="1"/>
  <c r="Q724" s="1"/>
  <c r="F724"/>
  <c r="M723"/>
  <c r="O723" s="1"/>
  <c r="F723"/>
  <c r="M722"/>
  <c r="O722" s="1"/>
  <c r="F722"/>
  <c r="M721"/>
  <c r="P721" s="1"/>
  <c r="Q721" s="1"/>
  <c r="F721"/>
  <c r="O743" l="1"/>
  <c r="P727"/>
  <c r="Q727" s="1"/>
  <c r="O751"/>
  <c r="P738"/>
  <c r="Q738" s="1"/>
  <c r="O752"/>
  <c r="O724"/>
  <c r="O750"/>
  <c r="O728"/>
  <c r="O739"/>
  <c r="O740"/>
  <c r="O747"/>
  <c r="P723"/>
  <c r="Q723" s="1"/>
  <c r="P726"/>
  <c r="Q726" s="1"/>
  <c r="O746"/>
  <c r="O756"/>
  <c r="O759"/>
  <c r="P722"/>
  <c r="Q722" s="1"/>
  <c r="O755"/>
  <c r="P735"/>
  <c r="Q735" s="1"/>
  <c r="P731"/>
  <c r="Q731" s="1"/>
  <c r="P734"/>
  <c r="Q734" s="1"/>
  <c r="O736"/>
  <c r="P758"/>
  <c r="Q758" s="1"/>
  <c r="P730"/>
  <c r="Q730" s="1"/>
  <c r="O732"/>
  <c r="P754"/>
  <c r="Q754" s="1"/>
  <c r="P742"/>
  <c r="Q742" s="1"/>
  <c r="P985"/>
  <c r="Q985" s="1"/>
  <c r="O985"/>
  <c r="P993"/>
  <c r="Q993" s="1"/>
  <c r="O993"/>
  <c r="O998"/>
  <c r="P998"/>
  <c r="Q998" s="1"/>
  <c r="P991"/>
  <c r="Q991" s="1"/>
  <c r="O991"/>
  <c r="P989"/>
  <c r="Q989" s="1"/>
  <c r="O989"/>
  <c r="P997"/>
  <c r="Q997" s="1"/>
  <c r="O997"/>
  <c r="P987"/>
  <c r="Q987" s="1"/>
  <c r="O987"/>
  <c r="P995"/>
  <c r="Q995" s="1"/>
  <c r="O995"/>
  <c r="P986"/>
  <c r="Q986" s="1"/>
  <c r="P988"/>
  <c r="Q988" s="1"/>
  <c r="P990"/>
  <c r="Q990" s="1"/>
  <c r="P992"/>
  <c r="Q992" s="1"/>
  <c r="P994"/>
  <c r="Q994" s="1"/>
  <c r="P996"/>
  <c r="Q996" s="1"/>
  <c r="O975"/>
  <c r="P975"/>
  <c r="Q975" s="1"/>
  <c r="O721"/>
  <c r="O725"/>
  <c r="O729"/>
  <c r="O733"/>
  <c r="O737"/>
  <c r="O741"/>
  <c r="P744"/>
  <c r="Q744" s="1"/>
  <c r="O745"/>
  <c r="P748"/>
  <c r="Q748" s="1"/>
  <c r="O749"/>
  <c r="O753"/>
  <c r="O757"/>
  <c r="M1415" l="1"/>
  <c r="P1415" s="1"/>
  <c r="Q1415" s="1"/>
  <c r="M1414"/>
  <c r="P1414" s="1"/>
  <c r="Q1414" s="1"/>
  <c r="M1413"/>
  <c r="O1413" s="1"/>
  <c r="M1412"/>
  <c r="O1412" s="1"/>
  <c r="M1405"/>
  <c r="O1405" s="1"/>
  <c r="M1404"/>
  <c r="O1404" s="1"/>
  <c r="M1403"/>
  <c r="O1403" s="1"/>
  <c r="M1402"/>
  <c r="O1402" s="1"/>
  <c r="M1395"/>
  <c r="P1395" s="1"/>
  <c r="Q1395" s="1"/>
  <c r="M1394"/>
  <c r="O1394" s="1"/>
  <c r="M1393"/>
  <c r="P1393" s="1"/>
  <c r="Q1393" s="1"/>
  <c r="M1392"/>
  <c r="O1392" s="1"/>
  <c r="M1385"/>
  <c r="O1385" s="1"/>
  <c r="M1384"/>
  <c r="O1384" s="1"/>
  <c r="M1383"/>
  <c r="O1383" s="1"/>
  <c r="M1382"/>
  <c r="O1382" s="1"/>
  <c r="P1382" l="1"/>
  <c r="Q1382" s="1"/>
  <c r="O1395"/>
  <c r="P1384"/>
  <c r="Q1384" s="1"/>
  <c r="O1393"/>
  <c r="P1383"/>
  <c r="Q1383" s="1"/>
  <c r="P1394"/>
  <c r="Q1394" s="1"/>
  <c r="O1415"/>
  <c r="P1392"/>
  <c r="Q1392" s="1"/>
  <c r="P1412"/>
  <c r="Q1412" s="1"/>
  <c r="O1414"/>
  <c r="P1413"/>
  <c r="Q1413" s="1"/>
  <c r="P1405"/>
  <c r="Q1405" s="1"/>
  <c r="P1402"/>
  <c r="Q1402" s="1"/>
  <c r="P1403"/>
  <c r="Q1403" s="1"/>
  <c r="P1404"/>
  <c r="Q1404" s="1"/>
  <c r="P1385"/>
  <c r="Q1385" s="1"/>
  <c r="M1050" l="1"/>
  <c r="O1050" s="1"/>
  <c r="M1049"/>
  <c r="O1049" s="1"/>
  <c r="M1048"/>
  <c r="O1048" s="1"/>
  <c r="M1047"/>
  <c r="O1047" s="1"/>
  <c r="M1046"/>
  <c r="O1046" s="1"/>
  <c r="M1045"/>
  <c r="O1045" s="1"/>
  <c r="M1044"/>
  <c r="O1044" s="1"/>
  <c r="M1043"/>
  <c r="O1043" s="1"/>
  <c r="M1042"/>
  <c r="O1042" s="1"/>
  <c r="M1041"/>
  <c r="O1041" s="1"/>
  <c r="M1040"/>
  <c r="O1040" s="1"/>
  <c r="M1039"/>
  <c r="O1039" s="1"/>
  <c r="M1038"/>
  <c r="O1038" s="1"/>
  <c r="M1037"/>
  <c r="O1037" s="1"/>
  <c r="M1036"/>
  <c r="O1036" s="1"/>
  <c r="M1035"/>
  <c r="O1035" s="1"/>
  <c r="M1034"/>
  <c r="O1034" s="1"/>
  <c r="M1033"/>
  <c r="O1033" s="1"/>
  <c r="M1032"/>
  <c r="O1032" s="1"/>
  <c r="M1031"/>
  <c r="O1031" s="1"/>
  <c r="M1030"/>
  <c r="O1030" s="1"/>
  <c r="M1029"/>
  <c r="O1029" s="1"/>
  <c r="M1028"/>
  <c r="O1028" s="1"/>
  <c r="M1027"/>
  <c r="O1027" s="1"/>
  <c r="M1026"/>
  <c r="O1026" s="1"/>
  <c r="M1025"/>
  <c r="O1025" s="1"/>
  <c r="M1024"/>
  <c r="O1024" s="1"/>
  <c r="M1023"/>
  <c r="O1023" s="1"/>
  <c r="M1022"/>
  <c r="O1022" s="1"/>
  <c r="M1021"/>
  <c r="O1021" s="1"/>
  <c r="P1021" l="1"/>
  <c r="Q1021" s="1"/>
  <c r="P1022"/>
  <c r="Q1022" s="1"/>
  <c r="P1023"/>
  <c r="Q1023" s="1"/>
  <c r="P1024"/>
  <c r="Q1024" s="1"/>
  <c r="P1025"/>
  <c r="Q1025" s="1"/>
  <c r="P1026"/>
  <c r="Q1026" s="1"/>
  <c r="P1027"/>
  <c r="Q1027" s="1"/>
  <c r="P1028"/>
  <c r="Q1028" s="1"/>
  <c r="P1029"/>
  <c r="Q1029" s="1"/>
  <c r="P1030"/>
  <c r="Q1030" s="1"/>
  <c r="P1031"/>
  <c r="Q1031" s="1"/>
  <c r="P1032"/>
  <c r="Q1032" s="1"/>
  <c r="P1033"/>
  <c r="Q1033" s="1"/>
  <c r="P1034"/>
  <c r="Q1034" s="1"/>
  <c r="P1035"/>
  <c r="Q1035" s="1"/>
  <c r="P1036"/>
  <c r="Q1036" s="1"/>
  <c r="P1037"/>
  <c r="Q1037" s="1"/>
  <c r="P1038"/>
  <c r="Q1038" s="1"/>
  <c r="P1039"/>
  <c r="Q1039" s="1"/>
  <c r="P1040"/>
  <c r="Q1040" s="1"/>
  <c r="P1041"/>
  <c r="Q1041" s="1"/>
  <c r="P1042"/>
  <c r="Q1042" s="1"/>
  <c r="P1043"/>
  <c r="Q1043" s="1"/>
  <c r="P1044"/>
  <c r="Q1044" s="1"/>
  <c r="P1045"/>
  <c r="Q1045" s="1"/>
  <c r="P1046"/>
  <c r="Q1046" s="1"/>
  <c r="P1047"/>
  <c r="Q1047" s="1"/>
  <c r="P1048"/>
  <c r="Q1048" s="1"/>
  <c r="P1049"/>
  <c r="Q1049" s="1"/>
  <c r="P1050"/>
  <c r="Q1050" s="1"/>
  <c r="L1208"/>
  <c r="K1208"/>
  <c r="F1208"/>
  <c r="L1207"/>
  <c r="K1207"/>
  <c r="F1207"/>
  <c r="L1206"/>
  <c r="K1206"/>
  <c r="F1206"/>
  <c r="L1205"/>
  <c r="K1205"/>
  <c r="F1205"/>
  <c r="L1204"/>
  <c r="K1204"/>
  <c r="F1204"/>
  <c r="L1203"/>
  <c r="K1203"/>
  <c r="F1203"/>
  <c r="L1202"/>
  <c r="K1202"/>
  <c r="F1202"/>
  <c r="L1201"/>
  <c r="K1201"/>
  <c r="F1201"/>
  <c r="N1200"/>
  <c r="N1201" s="1"/>
  <c r="N1202" s="1"/>
  <c r="N1203" s="1"/>
  <c r="N1204" s="1"/>
  <c r="N1205" s="1"/>
  <c r="N1206" s="1"/>
  <c r="N1207" s="1"/>
  <c r="N1208" s="1"/>
  <c r="L1200"/>
  <c r="K1200"/>
  <c r="F1200"/>
  <c r="L1199"/>
  <c r="K1199"/>
  <c r="F1199"/>
  <c r="L1191"/>
  <c r="K1191"/>
  <c r="F1191"/>
  <c r="M1191" l="1"/>
  <c r="M1200"/>
  <c r="O1200" s="1"/>
  <c r="M1201"/>
  <c r="M1205"/>
  <c r="M1203"/>
  <c r="O1203" s="1"/>
  <c r="M1207"/>
  <c r="P1207" s="1"/>
  <c r="Q1207" s="1"/>
  <c r="M1202"/>
  <c r="M1206"/>
  <c r="O1206" s="1"/>
  <c r="M1199"/>
  <c r="O1199" s="1"/>
  <c r="M1204"/>
  <c r="P1204" s="1"/>
  <c r="Q1204" s="1"/>
  <c r="M1208"/>
  <c r="P1208" s="1"/>
  <c r="Q1208" s="1"/>
  <c r="P1199"/>
  <c r="Q1199" s="1"/>
  <c r="O1208"/>
  <c r="O1201"/>
  <c r="P1201"/>
  <c r="Q1201" s="1"/>
  <c r="O1205"/>
  <c r="P1205"/>
  <c r="Q1205" s="1"/>
  <c r="O1202"/>
  <c r="P1202"/>
  <c r="Q1202" s="1"/>
  <c r="O1191"/>
  <c r="P1191"/>
  <c r="Q1191" s="1"/>
  <c r="M1144"/>
  <c r="P1144" s="1"/>
  <c r="Q1144" s="1"/>
  <c r="F1144"/>
  <c r="M1143"/>
  <c r="O1143" s="1"/>
  <c r="F1143"/>
  <c r="M1142"/>
  <c r="P1142" s="1"/>
  <c r="Q1142" s="1"/>
  <c r="F1142"/>
  <c r="M1141"/>
  <c r="O1141" s="1"/>
  <c r="F1141"/>
  <c r="M1140"/>
  <c r="O1140" s="1"/>
  <c r="F1140"/>
  <c r="M1139"/>
  <c r="O1139" s="1"/>
  <c r="F1139"/>
  <c r="M1138"/>
  <c r="P1138" s="1"/>
  <c r="Q1138" s="1"/>
  <c r="F1138"/>
  <c r="M1135"/>
  <c r="O1135" s="1"/>
  <c r="F1135"/>
  <c r="M1134"/>
  <c r="P1134" s="1"/>
  <c r="Q1134" s="1"/>
  <c r="F1134"/>
  <c r="M1133"/>
  <c r="P1133" s="1"/>
  <c r="Q1133" s="1"/>
  <c r="F1133"/>
  <c r="M1132"/>
  <c r="P1132" s="1"/>
  <c r="Q1132" s="1"/>
  <c r="F1132"/>
  <c r="M1131"/>
  <c r="O1131" s="1"/>
  <c r="F1131"/>
  <c r="M1130"/>
  <c r="P1130" s="1"/>
  <c r="Q1130" s="1"/>
  <c r="F1130"/>
  <c r="M1128"/>
  <c r="O1128" s="1"/>
  <c r="F1128"/>
  <c r="M1127"/>
  <c r="P1127" s="1"/>
  <c r="Q1127" s="1"/>
  <c r="F1127"/>
  <c r="M1126"/>
  <c r="P1126" s="1"/>
  <c r="Q1126" s="1"/>
  <c r="F1126"/>
  <c r="M1125"/>
  <c r="O1125" s="1"/>
  <c r="F1125"/>
  <c r="M1124"/>
  <c r="O1124" s="1"/>
  <c r="F1124"/>
  <c r="M1123"/>
  <c r="P1123" s="1"/>
  <c r="Q1123" s="1"/>
  <c r="F1123"/>
  <c r="M1121"/>
  <c r="O1121" s="1"/>
  <c r="F1121"/>
  <c r="M1120"/>
  <c r="O1120" s="1"/>
  <c r="F1120"/>
  <c r="M1119"/>
  <c r="P1119" s="1"/>
  <c r="Q1119" s="1"/>
  <c r="F1119"/>
  <c r="M1118"/>
  <c r="P1118" s="1"/>
  <c r="Q1118" s="1"/>
  <c r="F1118"/>
  <c r="M1117"/>
  <c r="O1117" s="1"/>
  <c r="F1117"/>
  <c r="M1116"/>
  <c r="P1116" s="1"/>
  <c r="Q1116" s="1"/>
  <c r="F1116"/>
  <c r="M1115"/>
  <c r="P1115" s="1"/>
  <c r="Q1115" s="1"/>
  <c r="F1115"/>
  <c r="P1203" l="1"/>
  <c r="Q1203" s="1"/>
  <c r="P1200"/>
  <c r="Q1200" s="1"/>
  <c r="O1207"/>
  <c r="O1130"/>
  <c r="O1204"/>
  <c r="P1120"/>
  <c r="Q1120" s="1"/>
  <c r="O1134"/>
  <c r="P1121"/>
  <c r="Q1121" s="1"/>
  <c r="P1125"/>
  <c r="Q1125" s="1"/>
  <c r="O1116"/>
  <c r="O1132"/>
  <c r="O1144"/>
  <c r="P1206"/>
  <c r="Q1206" s="1"/>
  <c r="P1117"/>
  <c r="Q1117" s="1"/>
  <c r="O1123"/>
  <c r="O1127"/>
  <c r="P1139"/>
  <c r="Q1139" s="1"/>
  <c r="P1140"/>
  <c r="Q1140" s="1"/>
  <c r="O1118"/>
  <c r="P1143"/>
  <c r="Q1143" s="1"/>
  <c r="O1138"/>
  <c r="P1141"/>
  <c r="Q1141" s="1"/>
  <c r="O1142"/>
  <c r="O1133"/>
  <c r="P1131"/>
  <c r="Q1131" s="1"/>
  <c r="P1135"/>
  <c r="Q1135" s="1"/>
  <c r="O1126"/>
  <c r="P1124"/>
  <c r="Q1124" s="1"/>
  <c r="P1128"/>
  <c r="Q1128" s="1"/>
  <c r="O1115"/>
  <c r="O1119"/>
  <c r="O936" l="1"/>
  <c r="Q936" s="1"/>
  <c r="M936"/>
  <c r="P936" s="1"/>
  <c r="O935"/>
  <c r="Q935" s="1"/>
  <c r="M935"/>
  <c r="P935" s="1"/>
  <c r="O934"/>
  <c r="Q934" s="1"/>
  <c r="M934"/>
  <c r="P934" s="1"/>
  <c r="O933"/>
  <c r="Q933" s="1"/>
  <c r="M933"/>
  <c r="P933" s="1"/>
  <c r="O932"/>
  <c r="Q932" s="1"/>
  <c r="M932"/>
  <c r="P932" s="1"/>
  <c r="O931"/>
  <c r="Q931" s="1"/>
  <c r="M931"/>
  <c r="P931" s="1"/>
  <c r="O930"/>
  <c r="Q930" s="1"/>
  <c r="M930"/>
  <c r="P930" s="1"/>
  <c r="O929"/>
  <c r="Q929" s="1"/>
  <c r="M929"/>
  <c r="P929" s="1"/>
  <c r="O928"/>
  <c r="Q928" s="1"/>
  <c r="M928"/>
  <c r="P928" s="1"/>
  <c r="O925"/>
  <c r="Q925" s="1"/>
  <c r="M925"/>
  <c r="P925" s="1"/>
  <c r="O924"/>
  <c r="Q924" s="1"/>
  <c r="M924"/>
  <c r="P924" s="1"/>
  <c r="O923"/>
  <c r="Q923" s="1"/>
  <c r="M923"/>
  <c r="P923" s="1"/>
  <c r="O922"/>
  <c r="Q922" s="1"/>
  <c r="M922"/>
  <c r="P922" s="1"/>
  <c r="O921"/>
  <c r="Q921" s="1"/>
  <c r="M921"/>
  <c r="P921" s="1"/>
  <c r="O920"/>
  <c r="Q920" s="1"/>
  <c r="M920"/>
  <c r="P920" s="1"/>
  <c r="O919"/>
  <c r="Q919" s="1"/>
  <c r="M919"/>
  <c r="P919" s="1"/>
  <c r="O918"/>
  <c r="Q918" s="1"/>
  <c r="M918"/>
  <c r="P918" s="1"/>
</calcChain>
</file>

<file path=xl/sharedStrings.xml><?xml version="1.0" encoding="utf-8"?>
<sst xmlns="http://schemas.openxmlformats.org/spreadsheetml/2006/main" count="2421" uniqueCount="1107">
  <si>
    <t>Nr.</t>
  </si>
  <si>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</si>
  <si>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</si>
  <si>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</si>
  <si>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</si>
  <si>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</si>
  <si>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</si>
  <si>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</si>
  <si>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</si>
  <si>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</si>
  <si>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>Lt/MWh</t>
  </si>
  <si>
    <r>
      <t>I.</t>
    </r>
    <r>
      <rPr>
        <sz val="8"/>
        <rFont val="Arial"/>
        <family val="2"/>
        <charset val="186"/>
      </rPr>
      <t xml:space="preserve"> Daugiabučiai suvartojantys mažiausiai šilumos (naujos statybos, kokybiški namai)</t>
    </r>
  </si>
  <si>
    <r>
      <t>IV.</t>
    </r>
    <r>
      <rPr>
        <sz val="8"/>
        <rFont val="Arial"/>
        <family val="2"/>
        <charset val="186"/>
      </rPr>
      <t xml:space="preserve"> Daugiaubučiai suvartojantys labai daug šilumos (senos statybos, labai prastos šiluminės izoliacijos namai)</t>
    </r>
  </si>
  <si>
    <t>Statybos metai</t>
  </si>
  <si>
    <t>Suvartotas šilumos kiekis</t>
  </si>
  <si>
    <t>Apmokestinta šiluma šildymui gyventojams</t>
  </si>
  <si>
    <t xml:space="preserve">Šilumos kaina gyventojams
(su PVM) </t>
  </si>
  <si>
    <t>Mokėjimai už šilumą 1 m² ploto šildymui                 (su PVM)</t>
  </si>
  <si>
    <t xml:space="preserve">Iš viso 
</t>
  </si>
  <si>
    <t xml:space="preserve">Karštam vandeniui ruošti </t>
  </si>
  <si>
    <t>Karšto vandens temp. palaikymui</t>
  </si>
  <si>
    <t xml:space="preserve">Patalpų šildymui </t>
  </si>
  <si>
    <t>m²</t>
  </si>
  <si>
    <t>MWh/m²</t>
  </si>
  <si>
    <t>Lt/m²</t>
  </si>
  <si>
    <t>Šilumos suvartojimas 60 m² ploto buto šildymui</t>
  </si>
  <si>
    <t>Mokėjimai už šilumą 60 m² ploto buto šildymui 
(su PVM)</t>
  </si>
  <si>
    <t>kWh/mėn</t>
  </si>
  <si>
    <t>Lt/mėn</t>
  </si>
  <si>
    <r>
      <t>II.</t>
    </r>
    <r>
      <rPr>
        <sz val="8"/>
        <rFont val="Arial"/>
        <family val="2"/>
        <charset val="186"/>
      </rPr>
      <t xml:space="preserve"> Daugiabučiai suvartojantys mažai arba vidutiniškai šilumos (naujos statybos ir kiti kažkiek taupantys šilumą namai)</t>
    </r>
  </si>
  <si>
    <r>
      <t>III.</t>
    </r>
    <r>
      <rPr>
        <sz val="8"/>
        <rFont val="Arial"/>
        <family val="2"/>
        <charset val="186"/>
      </rPr>
      <t xml:space="preserve"> Daugiabučiai suvartojantys daug šilumos (senos statybos nerenovuoti namai)</t>
    </r>
  </si>
  <si>
    <t>Vilnius (UAB "Vilniaus energija")</t>
  </si>
  <si>
    <t>Karšto vandens temp. Palaikymui</t>
  </si>
  <si>
    <t>Kaunas (AB ,,Kauno energija")</t>
  </si>
  <si>
    <t>Šiauliai (AB "Šiaulių energija")</t>
  </si>
  <si>
    <t>Šilumos suvartojimas 60 m2 ploto buto šildymui</t>
  </si>
  <si>
    <t>kWh/mėn.</t>
  </si>
  <si>
    <t>Mažeikiai (UAB "Mažeikių šilumos tinklai")</t>
  </si>
  <si>
    <t>...</t>
  </si>
  <si>
    <t>Utena (UAB "Utenos šilumos tinklai")</t>
  </si>
  <si>
    <t>Staty-bos metai</t>
  </si>
  <si>
    <t>Radviliškis (UAB "Radviliškio šiluma")</t>
  </si>
  <si>
    <t>....</t>
  </si>
  <si>
    <t>Kaišiadorys (UAB"Kaišiadorių šiluma")</t>
  </si>
  <si>
    <t>Prienai (UAB „Prienų energija“)</t>
  </si>
  <si>
    <t>Elektrėnai (UAB „Elektrėnų komunalinis ūkis")</t>
  </si>
  <si>
    <t>Tauragė (UAB "Tauragės šilumos tinklai")</t>
  </si>
  <si>
    <t>Varėna (UAB "Varėnos šiluma")</t>
  </si>
  <si>
    <t>Klaipėda (AB "Klaipėdos energija")</t>
  </si>
  <si>
    <t>Anykščiai (UAB"Anykščių šiluma")</t>
  </si>
  <si>
    <t>Pavilnionių g. 31</t>
  </si>
  <si>
    <t>Bajorų kelias 3</t>
  </si>
  <si>
    <t>iki 1992</t>
  </si>
  <si>
    <t>J.Tiškevičiaus g. 6</t>
  </si>
  <si>
    <t>Ašmenos II-oji 37</t>
  </si>
  <si>
    <t>Geležinio Vilko 1A</t>
  </si>
  <si>
    <t>Radvilėnų  5</t>
  </si>
  <si>
    <t>Archyvo 48</t>
  </si>
  <si>
    <t>Krėvės 82B</t>
  </si>
  <si>
    <t>Naujakurių 116A</t>
  </si>
  <si>
    <t>Karaliaus Mindaugo 7</t>
  </si>
  <si>
    <t>Saulės 3</t>
  </si>
  <si>
    <t>Šiaurės 101</t>
  </si>
  <si>
    <t>Partizanų 198</t>
  </si>
  <si>
    <t>Lukšio 64</t>
  </si>
  <si>
    <t>Pašilės 96</t>
  </si>
  <si>
    <t>Taikos 39</t>
  </si>
  <si>
    <t>Gravrogkų 17</t>
  </si>
  <si>
    <t>Vievio 54</t>
  </si>
  <si>
    <t>Partizanų 20</t>
  </si>
  <si>
    <t>Baltų 2</t>
  </si>
  <si>
    <t>Baršausko 75</t>
  </si>
  <si>
    <t>Taikos 41</t>
  </si>
  <si>
    <t>Draugystės 6</t>
  </si>
  <si>
    <t>Juozapavičiaus 48 A</t>
  </si>
  <si>
    <t>Masiulio 6</t>
  </si>
  <si>
    <t>Sąjungos a. 10</t>
  </si>
  <si>
    <t>Žirmūnų g. 3</t>
  </si>
  <si>
    <t>MWh/m²/mėn.</t>
  </si>
  <si>
    <t>Lt/m²/mėn.</t>
  </si>
  <si>
    <t>Sukilėlių 87A (KVT)</t>
  </si>
  <si>
    <t>Kovo 11-osios 114 (renov.)(KVT)</t>
  </si>
  <si>
    <t>Kovo 11-osios 118 (renov)(KVT)</t>
  </si>
  <si>
    <t>Krėvės 61 (renov.) (KVT)</t>
  </si>
  <si>
    <t>Partizanų 160 (renov.)</t>
  </si>
  <si>
    <t>Griunvaldo 4  (renov.)</t>
  </si>
  <si>
    <t>Savanorių 415  (renov.)(KVT)</t>
  </si>
  <si>
    <t>Taikos 78 (renov.)</t>
  </si>
  <si>
    <t>Medvėgalio 31 (renov.)</t>
  </si>
  <si>
    <t>Šiaurės 1 (KVT)</t>
  </si>
  <si>
    <t>MWh/m²/mėn</t>
  </si>
  <si>
    <t>Lt/m²/mėn</t>
  </si>
  <si>
    <t>Gedimino g. 32</t>
  </si>
  <si>
    <t>Dariaus ir Girėno g. 34</t>
  </si>
  <si>
    <t>Miško g. 8</t>
  </si>
  <si>
    <t>Dariaus ir Grėno g. 4</t>
  </si>
  <si>
    <t>Sodų 4</t>
  </si>
  <si>
    <t>J.Kubiliaus g. 4</t>
  </si>
  <si>
    <t>Jaunimo 4 (renov.)</t>
  </si>
  <si>
    <t>Kalantos R. 23</t>
  </si>
  <si>
    <t>Stulginskio A. 64</t>
  </si>
  <si>
    <t>Masiulio T. 1</t>
  </si>
  <si>
    <t>Jakšto 8</t>
  </si>
  <si>
    <t>SODŲ 11</t>
  </si>
  <si>
    <t>VASARIO 16-OSIOS 8</t>
  </si>
  <si>
    <t>P.VILEIŠIO 6</t>
  </si>
  <si>
    <t>Dariaus ir Girėno g. 26A</t>
  </si>
  <si>
    <t>Dariaus ir Girėno g. 16A</t>
  </si>
  <si>
    <t>Parko g. 8, Stasiūnai</t>
  </si>
  <si>
    <t>Rožių g. 1, Žiežmariai</t>
  </si>
  <si>
    <t>Parko g. 6, Stasiūnai</t>
  </si>
  <si>
    <r>
      <rPr>
        <b/>
        <sz val="8"/>
        <rFont val="Arial"/>
        <family val="2"/>
        <charset val="186"/>
      </rPr>
      <t>IV.</t>
    </r>
    <r>
      <rPr>
        <sz val="8"/>
        <rFont val="Arial"/>
        <family val="2"/>
        <charset val="186"/>
      </rPr>
      <t xml:space="preserve"> Daugiaubučiai suvartojantys labai daug šilumos (senos statybos, labai prastos šiluminės izoliacijos namai)</t>
    </r>
  </si>
  <si>
    <r>
      <rPr>
        <b/>
        <sz val="8"/>
        <rFont val="Arial"/>
        <family val="2"/>
        <charset val="186"/>
      </rPr>
      <t>III</t>
    </r>
    <r>
      <rPr>
        <sz val="8"/>
        <rFont val="Arial"/>
        <family val="2"/>
        <charset val="186"/>
      </rPr>
      <t>. Daugiabučiai suvartojantys daug šilumos (senos statybos nerenovuoti namai)</t>
    </r>
  </si>
  <si>
    <r>
      <rPr>
        <b/>
        <sz val="8"/>
        <rFont val="Arial"/>
        <family val="2"/>
        <charset val="186"/>
      </rPr>
      <t>IV</t>
    </r>
    <r>
      <rPr>
        <sz val="8"/>
        <rFont val="Arial"/>
        <family val="2"/>
        <charset val="186"/>
      </rPr>
      <t>. Daugiaubučiai suvartojantys labai daug šilumos (senos statybos, labai prastos šiluminės izoliacijos namai)</t>
    </r>
  </si>
  <si>
    <t>Statybininkų g. 23</t>
  </si>
  <si>
    <t>Statybininkų g. 21</t>
  </si>
  <si>
    <t>Basanavičiaus g. 60</t>
  </si>
  <si>
    <t>Raseiniai (UAB „Raseinių šilumos tinklai")</t>
  </si>
  <si>
    <t>Vaižganto 5A</t>
  </si>
  <si>
    <t>Dariaus ir Girėno 23</t>
  </si>
  <si>
    <t>Dariaus ir Girėno 28</t>
  </si>
  <si>
    <t>Dubysos 3</t>
  </si>
  <si>
    <t>Stonų 3</t>
  </si>
  <si>
    <t>Dubysos 16</t>
  </si>
  <si>
    <t>Dubysos 1</t>
  </si>
  <si>
    <t xml:space="preserve">Jaunimo 14 </t>
  </si>
  <si>
    <t>Vaižganto 1</t>
  </si>
  <si>
    <t>Jaunimo 12</t>
  </si>
  <si>
    <t>Dominikonų 4</t>
  </si>
  <si>
    <t>Muziejaus 6</t>
  </si>
  <si>
    <t>Dariaus ir Girėno 26</t>
  </si>
  <si>
    <t>iki1960</t>
  </si>
  <si>
    <t>V.Kudirkos 9</t>
  </si>
  <si>
    <t>Vytauto Didžiojo 3</t>
  </si>
  <si>
    <r>
      <t>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mažiausiai šilumos</t>
    </r>
    <r>
      <rPr>
        <sz val="8"/>
        <rFont val="Arial"/>
        <family val="2"/>
        <charset val="186"/>
      </rPr>
      <t xml:space="preserve"> (naujos statybos, apšiltinti, modernizuoti namai ir namai su individualiu šildymo reguliavimu ir apskaita)</t>
    </r>
  </si>
  <si>
    <t>Pavilnionių g. 33</t>
  </si>
  <si>
    <t>M.Mironaitės g. 18</t>
  </si>
  <si>
    <t>Žirmūnų g. 128</t>
  </si>
  <si>
    <t>Žirmūnų g. 126</t>
  </si>
  <si>
    <t>Sviliškių g. 8</t>
  </si>
  <si>
    <t>Žirmūnų g. 30C</t>
  </si>
  <si>
    <t>Sviliškių g. 4, 6</t>
  </si>
  <si>
    <r>
      <rPr>
        <b/>
        <sz val="8"/>
        <rFont val="Arial"/>
        <family val="2"/>
        <charset val="186"/>
      </rPr>
      <t>II</t>
    </r>
    <r>
      <rPr>
        <sz val="8"/>
        <rFont val="Arial"/>
        <family val="2"/>
        <charset val="186"/>
      </rPr>
      <t xml:space="preserve">. </t>
    </r>
    <r>
      <rPr>
        <b/>
        <sz val="8"/>
        <rFont val="Arial"/>
        <family val="2"/>
        <charset val="186"/>
      </rPr>
      <t>Daugiabučiai, suvartojantys mažai šilumos</t>
    </r>
    <r>
      <rPr>
        <sz val="8"/>
        <rFont val="Arial"/>
        <family val="2"/>
        <charset val="186"/>
      </rPr>
      <t xml:space="preserve"> (naujos statybos, apšiltinti, modernizuoti namai, tačiau turintys didelius vitrininius langus, kurių atitvarų varža atitinka tik minimalius šiuolaikinius reikalavimus, nedidelio aukštingumo ir mažiau energetiškai efektyvios pastato formos ir panašūs kiti.</t>
    </r>
  </si>
  <si>
    <t>Blindžių g. 7</t>
  </si>
  <si>
    <t>J.Franko g. 8</t>
  </si>
  <si>
    <t>Tolminkiemio g. 31</t>
  </si>
  <si>
    <t>J.Galvydžio g. 11A</t>
  </si>
  <si>
    <t>Tolminkiemio g. 14</t>
  </si>
  <si>
    <t>M.Marcinkevičiaus g. 37, Baltupio g. 175</t>
  </si>
  <si>
    <t>M.Marcinkevičiaus g. 31, 33, 35</t>
  </si>
  <si>
    <t>S.Žukausko g. 27</t>
  </si>
  <si>
    <t>Žirmūnų g. 131</t>
  </si>
  <si>
    <r>
      <rPr>
        <b/>
        <sz val="8"/>
        <rFont val="Arial"/>
        <family val="2"/>
        <charset val="186"/>
      </rPr>
      <t>III. Daugiabučiai, pastatyti iki 1992 m., neapšiltinti, su įrengtais dalikliais individualiai šilumos apskaitai</t>
    </r>
    <r>
      <rPr>
        <sz val="8"/>
        <rFont val="Arial"/>
        <family val="2"/>
        <charset val="186"/>
      </rPr>
      <t xml:space="preserve"> (pastato vidaus šildymo ir karšto vandens sistema subalansuota; ant kiekvieno šildymo prietaiso įrengti termostatiniai ventiliai ir šilumos kiekio apskaitos dalikliai; įrengti karšto vandens antimagnetiniai skaitikliai; įrengta nuotolinė duomenų nuskaitymo ir valdymo sistema; įvadinio šilumos apskaitos prietaiso, butų šildymo prietaisų, butų karšto vandens apskaitos prietaisų rodmenys nuskaitomi vienu metu) </t>
    </r>
  </si>
  <si>
    <t>Gedvydžių g. 29 (bt. 1-36)</t>
  </si>
  <si>
    <t>V.Pietario g. 7</t>
  </si>
  <si>
    <t>Šviesos g 11 (bt. 41-60)</t>
  </si>
  <si>
    <t>Taikos g. 134, 136</t>
  </si>
  <si>
    <t>Gedvydžių g. 20</t>
  </si>
  <si>
    <t>Kovo 11-osios g. 55</t>
  </si>
  <si>
    <t>Šviesos g 14 (bt. 81-100)</t>
  </si>
  <si>
    <t>Šviesos g 4 (bt. 81-100)</t>
  </si>
  <si>
    <t>Taikos g. 25, 27</t>
  </si>
  <si>
    <t>Gabijos g. 81 (bt. 1-36)</t>
  </si>
  <si>
    <r>
      <t>IV.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Daugiabučiai, pastatyti iki 1992 m.</t>
    </r>
    <r>
      <rPr>
        <sz val="8"/>
        <rFont val="Arial"/>
        <family val="2"/>
        <charset val="186"/>
      </rPr>
      <t xml:space="preserve">, neapšiltinti, su senomis nesubalansuotomis vidaus šildymo ir karšto vandens sistemomis, dalikliai individualiai šilumos apskaitai neįrengti, karšto vandens suvartojimą deklaruoja patys gyventojai </t>
    </r>
  </si>
  <si>
    <t>Didlaukio g. 52</t>
  </si>
  <si>
    <t>S.Stanevičiaus g. 7 (bt. 1-40)</t>
  </si>
  <si>
    <t>Žemynos g. 25</t>
  </si>
  <si>
    <t>Peteliškių g. 10</t>
  </si>
  <si>
    <t>Žemynos g. 35</t>
  </si>
  <si>
    <t>Taikos g. 105</t>
  </si>
  <si>
    <t>Antakalnio g. 118</t>
  </si>
  <si>
    <t>Musninkų g. 7</t>
  </si>
  <si>
    <t>Taikos g. 241, 243, 245</t>
  </si>
  <si>
    <t>Kapsų g. 38</t>
  </si>
  <si>
    <r>
      <t>V. Daugiabučiai, suvartojantys daug šilumos</t>
    </r>
    <r>
      <rPr>
        <sz val="8"/>
        <rFont val="Arial"/>
        <family val="2"/>
        <charset val="186"/>
      </rPr>
      <t xml:space="preserve"> (1959-1992 m. statybos nerenovuoti, nusidėvėję namai, kuriuose nuo jų pastatymo dienos neatlikti jokie didesni remonto darbai) </t>
    </r>
  </si>
  <si>
    <t>Parko g. 4</t>
  </si>
  <si>
    <t>Parko g. 6</t>
  </si>
  <si>
    <t>Žaliųjų ežerų g. 9</t>
  </si>
  <si>
    <t>Smėlio g. 11</t>
  </si>
  <si>
    <t>Gelvonų g. 57</t>
  </si>
  <si>
    <t>Naugarduko g. 56</t>
  </si>
  <si>
    <t>Kanklių g. 10B</t>
  </si>
  <si>
    <t>Smėlio g. 15</t>
  </si>
  <si>
    <t>J.Basanavičiaus g. 17A</t>
  </si>
  <si>
    <t>Šaltkalvių g. 66</t>
  </si>
  <si>
    <r>
      <t xml:space="preserve">VI. Daugiabučiai suvartojantys labai daug šilumos </t>
    </r>
    <r>
      <rPr>
        <sz val="8"/>
        <rFont val="Arial"/>
        <family val="2"/>
        <charset val="186"/>
      </rPr>
      <t xml:space="preserve">(senos statybos, labai prastos šiluminės izoliacijos namai) </t>
    </r>
  </si>
  <si>
    <t>S.Skapo g. 6, 8</t>
  </si>
  <si>
    <t>Kunigiškių g. 4</t>
  </si>
  <si>
    <t>Lentvario g. 1</t>
  </si>
  <si>
    <t>Vykinto g. 21</t>
  </si>
  <si>
    <t>Vykinto g. 8</t>
  </si>
  <si>
    <t>V.Grybo g. 30</t>
  </si>
  <si>
    <t>Žygio g. 4</t>
  </si>
  <si>
    <t>Gedimino pr. 27</t>
  </si>
  <si>
    <t xml:space="preserve">PASTABA: </t>
  </si>
  <si>
    <t>1) Lentlelėje pateikti objektai, kurių butų skaičius daugiau nei 3.</t>
  </si>
  <si>
    <t>2) Pastatai atrinkti pagal 2012 metų šildymo sezono duomenis.</t>
  </si>
  <si>
    <t>RENOVUOTI</t>
  </si>
  <si>
    <t>(KVT)</t>
  </si>
  <si>
    <t>daugiabutis namas kuriame karšto vandens tiekėjas AB ,,Kauno energija"</t>
  </si>
  <si>
    <t>šildymui šilumos kiekis išmatuotas šilumos apskaitos prietaisu</t>
  </si>
  <si>
    <t>Kranto g. 47 (su ind.apskaitos priet., apšiltintas), Panevėžys</t>
  </si>
  <si>
    <t>Molainių g. 8 (apšiltintas), Panevėžys</t>
  </si>
  <si>
    <t xml:space="preserve">iki 1992 </t>
  </si>
  <si>
    <t>Kniaudiškių g. 54 (apšiltintas), Panevėžys</t>
  </si>
  <si>
    <t>Anykščių g. 5 (su dalikliais, apšiltintas)</t>
  </si>
  <si>
    <t>Klaipėdos g. 99 K3, Panevėžys</t>
  </si>
  <si>
    <t>Klaipėdos g. 99 K2, Panevėžys</t>
  </si>
  <si>
    <t>Klaipėdos g. 99 K1, Panevėžys</t>
  </si>
  <si>
    <t>Pušaloto g. 76, Panevėžys</t>
  </si>
  <si>
    <t>Jakšto g. 10 (su ind.apskaitos priet., apšiltintas), Panevėžys</t>
  </si>
  <si>
    <t>Basanavičiaus g. 130, Kėdainiai</t>
  </si>
  <si>
    <t>Basanavičiaus g. 94, Kėdainiai</t>
  </si>
  <si>
    <t>Respublikos g. 24, Kėdainiai</t>
  </si>
  <si>
    <t>Basanavičiaus g. 138 ,Kėdainiai</t>
  </si>
  <si>
    <t>Margirio g. 20/22, Panevėžys</t>
  </si>
  <si>
    <t>Margirio g. 18, Panevėžys</t>
  </si>
  <si>
    <t>Chemikų g. 3, Kėdainiai</t>
  </si>
  <si>
    <t>Respublikos g. 26, Kėdainiai</t>
  </si>
  <si>
    <t>Margirio g. 10/12, Panevėžys</t>
  </si>
  <si>
    <t>Liepų al. 13, Panevėžys</t>
  </si>
  <si>
    <t>Topolių 6, Panevėžys</t>
  </si>
  <si>
    <t>Nepriklausomybės 9, Panevėžys</t>
  </si>
  <si>
    <t>Švyturio g. 19, Panevėžys</t>
  </si>
  <si>
    <t>Vilniaus 20, Panevėžys</t>
  </si>
  <si>
    <t>Ramygalos g. 67, Panevėžys</t>
  </si>
  <si>
    <t>Vilties g. 47, Panevėžys</t>
  </si>
  <si>
    <t>Vilties g. 22, Panevėžys</t>
  </si>
  <si>
    <t>Marijonų g. 29, Panevėžys</t>
  </si>
  <si>
    <t>Liepų al. 15A, Panevėžys</t>
  </si>
  <si>
    <t>Smėlynės g. 73, Panevėžys</t>
  </si>
  <si>
    <t>Nevėžio g. 24, Panevėžys</t>
  </si>
  <si>
    <t>Smetonos g. 5A, Panevėžys</t>
  </si>
  <si>
    <t>Katedros g. 4, Panevėžys</t>
  </si>
  <si>
    <t>Švyturio g. 27, Panevėžys</t>
  </si>
  <si>
    <t>Švyturio g. 23, Panevėžys</t>
  </si>
  <si>
    <t>Įmonių g. 21, Panevėžys</t>
  </si>
  <si>
    <t>Marijonų g. 45, Panevėžys</t>
  </si>
  <si>
    <t>Jakšto g. 8, Panevėžys</t>
  </si>
  <si>
    <t>Žagienės g. 4, Panevėžys</t>
  </si>
  <si>
    <t>Kerbedžio g. 24, Panevėžys</t>
  </si>
  <si>
    <t>Mažeikių 3 Viekšniai</t>
  </si>
  <si>
    <t>Mažeikių 6 Viekšniai</t>
  </si>
  <si>
    <t>S.Daukanto 8 Viekšniai</t>
  </si>
  <si>
    <t>Gedimino g. 8</t>
  </si>
  <si>
    <t>Prezidento g. 60</t>
  </si>
  <si>
    <t>Akmenė (UAB „Akmenės energija“)</t>
  </si>
  <si>
    <t>Vytauto Didžiojo 37</t>
  </si>
  <si>
    <t>Partizanų 14A</t>
  </si>
  <si>
    <t>Basanavičiaus g. 48</t>
  </si>
  <si>
    <t>Jaunystės takas 6</t>
  </si>
  <si>
    <t>Nepriklausomybės g. 5</t>
  </si>
  <si>
    <t>Šaulių g. 26</t>
  </si>
  <si>
    <t>Šaulių g. 10</t>
  </si>
  <si>
    <t>Vytauto g. 6</t>
  </si>
  <si>
    <t>Šakiai (UAB "Šakių šilumos tinklai")</t>
  </si>
  <si>
    <t>Šalčininkai (UAB „Šalčininkų šilumos tinklai")</t>
  </si>
  <si>
    <t>K.Vanagėlio g. 9</t>
  </si>
  <si>
    <t>Pašilės 59</t>
  </si>
  <si>
    <t>Lukšos-Daumanto 2</t>
  </si>
  <si>
    <t>J.Basanavičiaus g. 21</t>
  </si>
  <si>
    <t>renov.</t>
  </si>
  <si>
    <t>M.K.Čiurlionio g. 11</t>
  </si>
  <si>
    <t>Marcinkonių g. 8</t>
  </si>
  <si>
    <t>Vytauto g. 24</t>
  </si>
  <si>
    <t>Melioratorių g. 3</t>
  </si>
  <si>
    <t>Aušros g. 10</t>
  </si>
  <si>
    <t>Laisvės g. 3</t>
  </si>
  <si>
    <t>M.K.Čiurlionio g. 37</t>
  </si>
  <si>
    <t>V.Krėvės g. 4</t>
  </si>
  <si>
    <t>Gedimino g. 89, Kaišiadorys</t>
  </si>
  <si>
    <t>Ateities g. 6, Stasiūnai</t>
  </si>
  <si>
    <t>Algirdo 25</t>
  </si>
  <si>
    <t>Algirdo 27</t>
  </si>
  <si>
    <t>Rytų 6</t>
  </si>
  <si>
    <t>Rytų 4</t>
  </si>
  <si>
    <t>Ateities 19</t>
  </si>
  <si>
    <t>Vytauto Didžiojo 41</t>
  </si>
  <si>
    <t>Vaižganto 20B</t>
  </si>
  <si>
    <t>V.Grybo 2</t>
  </si>
  <si>
    <t>J.Pauliaus II G.34 Eišiškės</t>
  </si>
  <si>
    <t>J.Pauliaus II G.28 Eišiškės</t>
  </si>
  <si>
    <t>NAUJOJI 68 (renov.)</t>
  </si>
  <si>
    <t>BIRUTĖS 14 (renov.)</t>
  </si>
  <si>
    <t>STATYBININKŲ 46 (renov.)</t>
  </si>
  <si>
    <t>KAŠTONŲ 12 (renov.)</t>
  </si>
  <si>
    <t>AUKŠTAKALNIO 14</t>
  </si>
  <si>
    <t>LAUKO 17 (renov.)</t>
  </si>
  <si>
    <t>PUTINŲ 24A</t>
  </si>
  <si>
    <t>VINGIO 1 (renov.)</t>
  </si>
  <si>
    <t>PUTINŲ 2 (renov.)</t>
  </si>
  <si>
    <t>Statybininkų 107</t>
  </si>
  <si>
    <t>Kalniškės 23</t>
  </si>
  <si>
    <t>JAUNIMO 38</t>
  </si>
  <si>
    <t>MIKLUSĖNŲ 33</t>
  </si>
  <si>
    <t>NAUJOJI 18</t>
  </si>
  <si>
    <t>KAŠTONŲ 52</t>
  </si>
  <si>
    <t>STATYBININKŲ 27</t>
  </si>
  <si>
    <t>JONYNO 5</t>
  </si>
  <si>
    <t>NAUJOJI 96</t>
  </si>
  <si>
    <t>NAUJOJI 86</t>
  </si>
  <si>
    <t>VILTIES 18</t>
  </si>
  <si>
    <t>JAZMINŲ 12</t>
  </si>
  <si>
    <t>STATYBININKŲ 34</t>
  </si>
  <si>
    <t>LIKIŠKĖLIŲ 40</t>
  </si>
  <si>
    <t>STATYBININKŲ 49</t>
  </si>
  <si>
    <t>VOLUNGĖS 12</t>
  </si>
  <si>
    <t>VOLUNGĖS 29</t>
  </si>
  <si>
    <t>VOLUNGĖS 27</t>
  </si>
  <si>
    <t>VOLUNGĖS 22</t>
  </si>
  <si>
    <t>STATYBININKŲ 43</t>
  </si>
  <si>
    <t>VOLUNGĖS 19</t>
  </si>
  <si>
    <t>Pastatai atrinkti pagal 2012 metų šildymo sezono duomenis.</t>
  </si>
  <si>
    <t>Alytus (UAB "Litesko")</t>
  </si>
  <si>
    <r>
      <rPr>
        <b/>
        <sz val="8"/>
        <rFont val="Arial"/>
        <family val="2"/>
        <charset val="186"/>
      </rPr>
      <t>I. Daugiabučiai suvartojantys mažiausiai šilumos</t>
    </r>
    <r>
      <rPr>
        <sz val="8"/>
        <rFont val="Arial"/>
        <family val="2"/>
        <charset val="186"/>
      </rPr>
      <t xml:space="preserve"> (naujos statybos, kokybiški namai)</t>
    </r>
  </si>
  <si>
    <r>
      <rPr>
        <b/>
        <sz val="8"/>
        <rFont val="Arial"/>
        <family val="2"/>
        <charset val="186"/>
      </rPr>
      <t xml:space="preserve">II. Daugiabučiai suvartojantys mažai arba vidutiniškai šilumos </t>
    </r>
    <r>
      <rPr>
        <sz val="8"/>
        <rFont val="Arial"/>
        <family val="2"/>
        <charset val="186"/>
      </rPr>
      <t>(naujos statybos ir kiti kažkiek taupantys šilumą namai)</t>
    </r>
  </si>
  <si>
    <r>
      <rPr>
        <b/>
        <sz val="8"/>
        <rFont val="Arial"/>
        <family val="2"/>
        <charset val="186"/>
      </rPr>
      <t xml:space="preserve">III. Daugiabučiai suvartojantys daug šilumos </t>
    </r>
    <r>
      <rPr>
        <sz val="8"/>
        <rFont val="Arial"/>
        <family val="2"/>
        <charset val="186"/>
      </rPr>
      <t>(senos statybos nerenovuoti namai)</t>
    </r>
  </si>
  <si>
    <r>
      <rPr>
        <b/>
        <sz val="8"/>
        <rFont val="Arial"/>
        <family val="2"/>
        <charset val="186"/>
      </rPr>
      <t>IV. Daugiaubučiai suvartojantys labai daug šilumos</t>
    </r>
    <r>
      <rPr>
        <sz val="8"/>
        <rFont val="Arial"/>
        <family val="2"/>
        <charset val="186"/>
      </rPr>
      <t xml:space="preserve"> (senos statybos, labai prastos šiluminės izoliacijos namai)</t>
    </r>
  </si>
  <si>
    <t>Biržai (UAB "Litesko")</t>
  </si>
  <si>
    <t>Vilkaviškis (UAB "Litesko")</t>
  </si>
  <si>
    <t>DVARO  25</t>
  </si>
  <si>
    <t>DVARO  27</t>
  </si>
  <si>
    <t>Marijampolė (UAB "Litesko")</t>
  </si>
  <si>
    <t>Telšiai (UAB "Litesko")</t>
  </si>
  <si>
    <t>Muziejaus 18</t>
  </si>
  <si>
    <t>Stoties 8</t>
  </si>
  <si>
    <t>Karaliaus Mindaugo 39</t>
  </si>
  <si>
    <t>Sedos 11</t>
  </si>
  <si>
    <t>Žemaitės 29</t>
  </si>
  <si>
    <t>Birutės 24</t>
  </si>
  <si>
    <t>Stoties 16</t>
  </si>
  <si>
    <t>Stoties 12</t>
  </si>
  <si>
    <t>Luokės 73</t>
  </si>
  <si>
    <t>Šviesos 29</t>
  </si>
  <si>
    <t>Palanga (UAB "Litesko")</t>
  </si>
  <si>
    <t>Druskininkų 7A</t>
  </si>
  <si>
    <t>Sodų 1</t>
  </si>
  <si>
    <t>Saulėtekio 24/26</t>
  </si>
  <si>
    <t>Saulėtekio 5/7</t>
  </si>
  <si>
    <t>Taikos 14</t>
  </si>
  <si>
    <t>Sodų 43</t>
  </si>
  <si>
    <t>Saulėtekio 3</t>
  </si>
  <si>
    <t>Sodų 20-II</t>
  </si>
  <si>
    <t>Sodų 29</t>
  </si>
  <si>
    <t>Sodų 25</t>
  </si>
  <si>
    <t>Sodų 45</t>
  </si>
  <si>
    <t>Ganyklų 59</t>
  </si>
  <si>
    <t>Taikos 20</t>
  </si>
  <si>
    <t>Saulėtekio 4</t>
  </si>
  <si>
    <t>Sodų 59</t>
  </si>
  <si>
    <t>Gintaro 33</t>
  </si>
  <si>
    <t>Mokyklos 14-II</t>
  </si>
  <si>
    <t>Oškinio 5</t>
  </si>
  <si>
    <t>Mokyklos 13</t>
  </si>
  <si>
    <t>Kretingos 6</t>
  </si>
  <si>
    <t>Janonio 41</t>
  </si>
  <si>
    <t>Kelmė (UAB "Litesko")</t>
  </si>
  <si>
    <t>Druskininkai (UAB "Litesko")</t>
  </si>
  <si>
    <t>Plungė (UAB "Plungės šilumos tinklai")</t>
  </si>
  <si>
    <t>I. Končiaus g. 7</t>
  </si>
  <si>
    <t>I. Končiaus g. 7A</t>
  </si>
  <si>
    <r>
      <rPr>
        <b/>
        <sz val="8"/>
        <rFont val="Arial"/>
        <family val="2"/>
        <charset val="186"/>
      </rPr>
      <t>II</t>
    </r>
    <r>
      <rPr>
        <sz val="8"/>
        <rFont val="Arial"/>
        <family val="2"/>
        <charset val="186"/>
      </rPr>
      <t xml:space="preserve">. </t>
    </r>
    <r>
      <rPr>
        <b/>
        <sz val="8"/>
        <rFont val="Arial"/>
        <family val="2"/>
        <charset val="186"/>
      </rPr>
      <t>Daugiabučiai, suvartojantys mažai šilumos</t>
    </r>
    <r>
      <rPr>
        <sz val="8"/>
        <rFont val="Arial"/>
        <family val="2"/>
        <charset val="186"/>
      </rPr>
      <t xml:space="preserve"> (naujos statybos, kurių atitvarų varža atitinka tik minimalius šiuolaikinius reikalavimus)</t>
    </r>
  </si>
  <si>
    <t>A. Jucio g. 45</t>
  </si>
  <si>
    <t>A. Jucio g. 47</t>
  </si>
  <si>
    <t>A. Jucio g. 53</t>
  </si>
  <si>
    <t>Gandingos g. 10</t>
  </si>
  <si>
    <t>Gandingos g. 14</t>
  </si>
  <si>
    <t>Gandingos g. 16</t>
  </si>
  <si>
    <t>I. Končiaus g. 8</t>
  </si>
  <si>
    <t>Vėjo g. 12</t>
  </si>
  <si>
    <r>
      <rPr>
        <b/>
        <sz val="8"/>
        <rFont val="Arial"/>
        <family val="2"/>
        <charset val="186"/>
      </rPr>
      <t>III. Daugiabučiai, pastatyti iki 1992 m., renovuoti, su įrengtais dalikliais individualiai šilumos apskaitai</t>
    </r>
    <r>
      <rPr>
        <sz val="8"/>
        <rFont val="Arial"/>
        <family val="2"/>
        <charset val="186"/>
      </rPr>
      <t xml:space="preserve"> (pastato vidaus šildymo ir karšto vandens sistema subalansuota; ant kiekvieno šildymo prietaiso įrengti termostatiniai ventiliai ir šilumos kiekio apskaitos dalikliai arba šilumos skaitikliai)</t>
    </r>
  </si>
  <si>
    <t>A. Vaišvilos g. 9</t>
  </si>
  <si>
    <t>A. Vaišvilos g. 19</t>
  </si>
  <si>
    <t>A. Vaišvilos g. 21</t>
  </si>
  <si>
    <t>A. Vaišvilos g. 23</t>
  </si>
  <si>
    <t>A. Vaišvilos g. 25</t>
  </si>
  <si>
    <t>A. Vaišvilos g. 31</t>
  </si>
  <si>
    <t xml:space="preserve">Žemaičių g. 13 (komp. šil.punkt. butuose) </t>
  </si>
  <si>
    <t>A. Jucio g. 30</t>
  </si>
  <si>
    <t>J. Tumo-Vaižganto g. 96</t>
  </si>
  <si>
    <t>V. Mačernio g. 10</t>
  </si>
  <si>
    <t>V. Mačernio g. 53</t>
  </si>
  <si>
    <t>J. Tumo-Vaižganto g. 85</t>
  </si>
  <si>
    <t>J. Tumo-Vaižganto g. 85A</t>
  </si>
  <si>
    <t>V. Mačernio g. 51</t>
  </si>
  <si>
    <t>A. Jucio g. 12</t>
  </si>
  <si>
    <t>V. Mačernio g. 45</t>
  </si>
  <si>
    <t>V. Mačernio g. 27</t>
  </si>
  <si>
    <t>V. Mačernio g. 47</t>
  </si>
  <si>
    <t>A. Jucio g. 28</t>
  </si>
  <si>
    <t>V. Mačernio g. 6</t>
  </si>
  <si>
    <t>V. Mačernio g. 8</t>
  </si>
  <si>
    <t>A. Jucio g. 10</t>
  </si>
  <si>
    <t>Senamiesčio a. 2</t>
  </si>
  <si>
    <t>Lentpjūvės g. 6</t>
  </si>
  <si>
    <t>Vytauto g.27</t>
  </si>
  <si>
    <t>Dariaus ir Girėno g. 33</t>
  </si>
  <si>
    <t>Dariaus ir Girėno g. 35</t>
  </si>
  <si>
    <t>Dariaus ir Girėno g. 51</t>
  </si>
  <si>
    <t>S. Nėries g. 4</t>
  </si>
  <si>
    <t>Telšių g. 19B</t>
  </si>
  <si>
    <t>KAUNO  68</t>
  </si>
  <si>
    <t>Jonava (UAB "Jonavos šilumos tinklai")</t>
  </si>
  <si>
    <r>
      <t xml:space="preserve">J.Tumo-Vaižganto g. 134 </t>
    </r>
    <r>
      <rPr>
        <i/>
        <sz val="8"/>
        <color indexed="10"/>
        <rFont val="Arial"/>
        <family val="2"/>
      </rPr>
      <t>(renov.)</t>
    </r>
  </si>
  <si>
    <r>
      <t xml:space="preserve">Ateities takas 16 </t>
    </r>
    <r>
      <rPr>
        <i/>
        <sz val="8"/>
        <color indexed="10"/>
        <rFont val="Arial"/>
        <family val="2"/>
      </rPr>
      <t>(renov.)</t>
    </r>
  </si>
  <si>
    <r>
      <t xml:space="preserve">Prezidento g. 82 </t>
    </r>
    <r>
      <rPr>
        <i/>
        <sz val="8"/>
        <color indexed="10"/>
        <rFont val="Arial"/>
        <family val="2"/>
      </rPr>
      <t>(renov.)</t>
    </r>
  </si>
  <si>
    <r>
      <t xml:space="preserve">Dariaus ir Girėno g. 32A </t>
    </r>
    <r>
      <rPr>
        <i/>
        <sz val="8"/>
        <color indexed="10"/>
        <rFont val="Arial"/>
        <family val="2"/>
      </rPr>
      <t>(renov.)</t>
    </r>
  </si>
  <si>
    <r>
      <t xml:space="preserve">Prezidento g. 65 </t>
    </r>
    <r>
      <rPr>
        <i/>
        <sz val="8"/>
        <color indexed="10"/>
        <rFont val="Arial"/>
        <family val="2"/>
      </rPr>
      <t>(renov.)</t>
    </r>
  </si>
  <si>
    <r>
      <t xml:space="preserve">J.Tumo-Vaižganto g. 129B </t>
    </r>
    <r>
      <rPr>
        <i/>
        <sz val="8"/>
        <color indexed="10"/>
        <rFont val="Arial"/>
        <family val="2"/>
      </rPr>
      <t>(renov.)</t>
    </r>
  </si>
  <si>
    <t>Žemaitės g. 32</t>
  </si>
  <si>
    <t>V. Kudirkos g. 5</t>
  </si>
  <si>
    <t>Dariaus ir Girėno g. 20</t>
  </si>
  <si>
    <t xml:space="preserve">LIŠKIAVOS 5 </t>
  </si>
  <si>
    <t xml:space="preserve">MELIORATORIŲ 4 </t>
  </si>
  <si>
    <t xml:space="preserve">KLONIO 18A </t>
  </si>
  <si>
    <t xml:space="preserve">Pievų 6 </t>
  </si>
  <si>
    <t xml:space="preserve">Raseinių 9a  II korpusas </t>
  </si>
  <si>
    <t xml:space="preserve">J.Janonio 13 </t>
  </si>
  <si>
    <t xml:space="preserve">Vyt. Didžiojo 45 </t>
  </si>
  <si>
    <t xml:space="preserve">VERPĖJŲ 6 </t>
  </si>
  <si>
    <r>
      <t>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mažiausiai šilumos</t>
    </r>
    <r>
      <rPr>
        <sz val="8"/>
        <rFont val="Arial"/>
        <family val="2"/>
        <charset val="186"/>
      </rPr>
      <t xml:space="preserve"> (naujos statybos, kokybiški namai)</t>
    </r>
  </si>
  <si>
    <r>
      <t xml:space="preserve">III. Daugiabučiai suvartojantys daug šilumos </t>
    </r>
    <r>
      <rPr>
        <sz val="8"/>
        <rFont val="Arial"/>
        <family val="2"/>
        <charset val="186"/>
      </rPr>
      <t>(senos statybos nerenovuoti namai)</t>
    </r>
  </si>
  <si>
    <r>
      <t>III.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daug šilumos</t>
    </r>
    <r>
      <rPr>
        <sz val="8"/>
        <rFont val="Arial"/>
        <family val="2"/>
        <charset val="186"/>
      </rPr>
      <t xml:space="preserve"> (senos statybos nerenovuoti namai)</t>
    </r>
  </si>
  <si>
    <r>
      <t>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 xml:space="preserve">Daugiabučiai suvartojantys mažai arba vidutiniškai šilumos </t>
    </r>
    <r>
      <rPr>
        <sz val="8"/>
        <rFont val="Arial"/>
        <family val="2"/>
        <charset val="186"/>
      </rPr>
      <t>(naujos statybos ir kiti kažkiek taupantys šilumą namai)</t>
    </r>
  </si>
  <si>
    <r>
      <t>III.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 xml:space="preserve">Daugiabučiai suvartojantys daug šilumos </t>
    </r>
    <r>
      <rPr>
        <sz val="8"/>
        <rFont val="Arial"/>
        <family val="2"/>
        <charset val="186"/>
      </rPr>
      <t>(senos statybos nerenovuoti namai)</t>
    </r>
  </si>
  <si>
    <r>
      <t>IV. Daugiaubučiai suvartojantys labai daug šilumos</t>
    </r>
    <r>
      <rPr>
        <sz val="8"/>
        <rFont val="Arial"/>
        <family val="2"/>
        <charset val="186"/>
      </rPr>
      <t xml:space="preserve"> (senos statybos, labai prastos šiluminės izoliacijos namai)</t>
    </r>
  </si>
  <si>
    <r>
      <t>I. Daugiabučiai suvartojantys mažiausiai šilumos</t>
    </r>
    <r>
      <rPr>
        <sz val="8"/>
        <rFont val="Arial"/>
        <family val="2"/>
        <charset val="186"/>
      </rPr>
      <t xml:space="preserve"> (naujos statybos, kokybiški namai)</t>
    </r>
  </si>
  <si>
    <r>
      <t>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mažai arba vidutiniškai šilumos</t>
    </r>
    <r>
      <rPr>
        <sz val="8"/>
        <rFont val="Arial"/>
        <family val="2"/>
        <charset val="186"/>
      </rPr>
      <t xml:space="preserve"> (naujos statybos ir kiti kažkiek taupantys šilumą namai)</t>
    </r>
  </si>
  <si>
    <r>
      <rPr>
        <b/>
        <sz val="8"/>
        <rFont val="Arial"/>
        <family val="2"/>
        <charset val="186"/>
      </rPr>
      <t>III. Daugiabučiai suvartojantys daug šilumos</t>
    </r>
    <r>
      <rPr>
        <sz val="8"/>
        <rFont val="Arial"/>
        <family val="2"/>
        <charset val="186"/>
      </rPr>
      <t xml:space="preserve"> (senos statybos nerenovuoti namai)</t>
    </r>
  </si>
  <si>
    <r>
      <rPr>
        <b/>
        <sz val="8"/>
        <rFont val="Arial"/>
        <family val="2"/>
        <charset val="186"/>
      </rPr>
      <t xml:space="preserve">IV. Daugiaubučiai suvartojantys labai daug šilumos </t>
    </r>
    <r>
      <rPr>
        <sz val="8"/>
        <rFont val="Arial"/>
        <family val="2"/>
        <charset val="186"/>
      </rPr>
      <t>(senos statybos, labai prastos šiluminės izoliacijos namai)</t>
    </r>
  </si>
  <si>
    <r>
      <t>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 xml:space="preserve">Daugiabučiai suvartojantys mažiausiai šilumos </t>
    </r>
    <r>
      <rPr>
        <sz val="8"/>
        <rFont val="Arial"/>
        <family val="2"/>
        <charset val="186"/>
      </rPr>
      <t>(naujos statybos, kokybiški namai)</t>
    </r>
  </si>
  <si>
    <r>
      <t>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mažiausiai šilumo</t>
    </r>
    <r>
      <rPr>
        <sz val="8"/>
        <rFont val="Arial"/>
        <family val="2"/>
        <charset val="186"/>
      </rPr>
      <t>s (naujos statybos, kokybiški namai)</t>
    </r>
  </si>
  <si>
    <r>
      <t>IV.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Daugiaubučiai suvartojantys labai daug šilumos</t>
    </r>
    <r>
      <rPr>
        <sz val="8"/>
        <rFont val="Arial"/>
        <family val="2"/>
        <charset val="186"/>
      </rPr>
      <t xml:space="preserve"> (senos statybos, labai prastos šiluminės izoliacijos namai)</t>
    </r>
  </si>
  <si>
    <t>Kauno rajonas (UAB „Komunalinių paslaugų centras")</t>
  </si>
  <si>
    <t>Karmėlava, Vilniaus g. 8</t>
  </si>
  <si>
    <t>Karmėlava, Vilniaus g. 7</t>
  </si>
  <si>
    <t>Karmėlava, Vilniaus g. 3</t>
  </si>
  <si>
    <t>Babtai, Kėdainių g. 8</t>
  </si>
  <si>
    <t>Babtai, Kėdainių g. 6</t>
  </si>
  <si>
    <t>Karmėlava, Vilniaus g. 4</t>
  </si>
  <si>
    <t>Karmėlava, Vilniaus g. 1</t>
  </si>
  <si>
    <t>Karmėlava, Vilniaus g. 6</t>
  </si>
  <si>
    <t>Babtai, Nevėžio g. 8a</t>
  </si>
  <si>
    <t>Babtai, Kauno g. 26</t>
  </si>
  <si>
    <t>Vandžiogala, Parko g. 10</t>
  </si>
  <si>
    <t>Babtai, Kauno g. 10</t>
  </si>
  <si>
    <t>Babtai, Kauno g. 24</t>
  </si>
  <si>
    <t>Babtai, Kauno g. 22</t>
  </si>
  <si>
    <t>Vandžiogala, Parko g. 7</t>
  </si>
  <si>
    <t>Babtai, Kauno g. 18</t>
  </si>
  <si>
    <t>Neveronys, Kertupio g. 2</t>
  </si>
  <si>
    <t>Neveronys, Kertupio g. 1</t>
  </si>
  <si>
    <t>Babtai, Kauno g. 27</t>
  </si>
  <si>
    <t>Panevėžys, Kėdainiai, Kupiškis, Pasvalys, Rokiškis, Zarasai (AB "Panevėžio energija")</t>
  </si>
  <si>
    <r>
      <t xml:space="preserve">I. Daugiabučiai suvartojantys mažiausiai šilumos </t>
    </r>
    <r>
      <rPr>
        <sz val="8"/>
        <rFont val="Arial"/>
        <family val="2"/>
        <charset val="186"/>
      </rPr>
      <t>(naujos statybos, kokybiški namai)</t>
    </r>
  </si>
  <si>
    <r>
      <t>II. Daugiabučiai suvartojantys mažai arba vidutiniškai šilumos</t>
    </r>
    <r>
      <rPr>
        <sz val="8"/>
        <rFont val="Arial"/>
        <family val="2"/>
        <charset val="186"/>
      </rPr>
      <t xml:space="preserve"> (naujos statybos ir kiti kažkiek taupantys šilumą namai)</t>
    </r>
  </si>
  <si>
    <t>Trakai, Lentvaris (UAB „Prienų energija")</t>
  </si>
  <si>
    <t>Pakalnės g. 44, Lentvaris</t>
  </si>
  <si>
    <t>Bažnyčios g. 11, Lentvaris</t>
  </si>
  <si>
    <t>Pakalnės g. 23, Lentvaris</t>
  </si>
  <si>
    <t>VASARIO 16-OSIOS 12</t>
  </si>
  <si>
    <t>J. Biliūno g. 10</t>
  </si>
  <si>
    <t>J. Biliūno g. 20</t>
  </si>
  <si>
    <t>Vaitkaus 6,Prienai(renov)</t>
  </si>
  <si>
    <t>Jaunimo 13,Balbieriškis</t>
  </si>
  <si>
    <t>Taikos 1</t>
  </si>
  <si>
    <t>ŽEMAITĖS  14</t>
  </si>
  <si>
    <t>Ateities g. 8, Stasiūnai</t>
  </si>
  <si>
    <t>Gedimino g. 75, Kaišiadorys</t>
  </si>
  <si>
    <t>Babtai, Kėdainių g. 2a</t>
  </si>
  <si>
    <t>Karmėlava, Vilniaus g. 5</t>
  </si>
  <si>
    <t>Lazdijai (UAB „Lazdijų šiluma")</t>
  </si>
  <si>
    <t>Dzūkų 11 (RENOVUOTAS )</t>
  </si>
  <si>
    <t>Sodų 6 (RENOVUOTAS )</t>
  </si>
  <si>
    <t>Dzūkų 9 (RENOVUOTAS )</t>
  </si>
  <si>
    <t>Tiesos 8 (RENOVUOTAS)</t>
  </si>
  <si>
    <t>Dzūkų 17</t>
  </si>
  <si>
    <t>Dzūkų 15</t>
  </si>
  <si>
    <t>Dzūkų 13</t>
  </si>
  <si>
    <t>Dainavos 13</t>
  </si>
  <si>
    <t>Dainavos 11</t>
  </si>
  <si>
    <t>Ateities 7-9</t>
  </si>
  <si>
    <t>M. Gustaičio 2</t>
  </si>
  <si>
    <t>M. Gustaičio 11</t>
  </si>
  <si>
    <t>Seinų 22</t>
  </si>
  <si>
    <t>Montvilos 20</t>
  </si>
  <si>
    <t>Montvilos 18</t>
  </si>
  <si>
    <t>Senamiesčio 3</t>
  </si>
  <si>
    <t>M. Gustaičio 5</t>
  </si>
  <si>
    <t>Kauno 33</t>
  </si>
  <si>
    <t>Vilniaus 3</t>
  </si>
  <si>
    <t>Sodų 10</t>
  </si>
  <si>
    <t>M. Gustaičio 3</t>
  </si>
  <si>
    <t>Vilniaus 5</t>
  </si>
  <si>
    <t>Montvilos 28</t>
  </si>
  <si>
    <t>Montvilos 22a</t>
  </si>
  <si>
    <t xml:space="preserve">Kosmonautų 12 </t>
  </si>
  <si>
    <t xml:space="preserve">Dariaus ir Girėno 13 </t>
  </si>
  <si>
    <t xml:space="preserve">Mokolų 9 </t>
  </si>
  <si>
    <t xml:space="preserve">Dariaus ir Girėno 9 </t>
  </si>
  <si>
    <t xml:space="preserve">Dariaus ir Girėno 11 </t>
  </si>
  <si>
    <t xml:space="preserve">Draugystės 1 </t>
  </si>
  <si>
    <t xml:space="preserve">Vytauto 54 </t>
  </si>
  <si>
    <t xml:space="preserve">Mokyklos 9 </t>
  </si>
  <si>
    <t xml:space="preserve">Lietuvininkų 4 </t>
  </si>
  <si>
    <t>ŽEMAITIJOS 29</t>
  </si>
  <si>
    <t>VENTOS 33</t>
  </si>
  <si>
    <t>Bažnyčios 13</t>
  </si>
  <si>
    <t>Bažnyčios 11</t>
  </si>
  <si>
    <t xml:space="preserve">Vilniaus g. 202 (renov.), </t>
  </si>
  <si>
    <t xml:space="preserve">Kviečių g. 56 (renov.), </t>
  </si>
  <si>
    <t xml:space="preserve">Dainų g. 40A (renov.), </t>
  </si>
  <si>
    <t xml:space="preserve">Gegužių g. 73 (renov.), </t>
  </si>
  <si>
    <t xml:space="preserve">Grinkevičiaus g. 8 (renov.), </t>
  </si>
  <si>
    <t xml:space="preserve">Putinų g. 10, </t>
  </si>
  <si>
    <r>
      <t xml:space="preserve">Dainavos g. 5 </t>
    </r>
    <r>
      <rPr>
        <i/>
        <sz val="8"/>
        <color indexed="10"/>
        <rFont val="Arial"/>
        <family val="2"/>
      </rPr>
      <t>(renov.)</t>
    </r>
  </si>
  <si>
    <t>Birutės g. 29, Trakai</t>
  </si>
  <si>
    <t>Mindaugo g. 10, Trakai</t>
  </si>
  <si>
    <t>Marcinkonių g. 16</t>
  </si>
  <si>
    <t>Marcinkonių g. 18</t>
  </si>
  <si>
    <t>Z.Voronecko g. 1</t>
  </si>
  <si>
    <t>J.Basanavičiaus g. 44</t>
  </si>
  <si>
    <t>Vytauto g. 73</t>
  </si>
  <si>
    <t>Gedimino 5</t>
  </si>
  <si>
    <t>Gedimino 1</t>
  </si>
  <si>
    <t>Gedimino 7</t>
  </si>
  <si>
    <t>Radvilų 23</t>
  </si>
  <si>
    <t>Stadiono 15 Akmenė (renovuotas)</t>
  </si>
  <si>
    <t>Ramučių 39 Naujoji Akmenė (renovuotas)</t>
  </si>
  <si>
    <t>Ventos 6 Venta</t>
  </si>
  <si>
    <t>Basanavičiaus g. 50</t>
  </si>
  <si>
    <t>J. Biliūno g. 8</t>
  </si>
  <si>
    <t>Pergalės 9b</t>
  </si>
  <si>
    <t>Šarkinės 23</t>
  </si>
  <si>
    <t>Šarkinės 25</t>
  </si>
  <si>
    <t>Šarkinės 27</t>
  </si>
  <si>
    <t>ŽALIOJI   9</t>
  </si>
  <si>
    <t>Birutės g. 3, Kaišiadorys</t>
  </si>
  <si>
    <t>Vilniaus 14 (RENOVUOTAS)</t>
  </si>
  <si>
    <t>Kauno 8 (RENOVUOTAS)</t>
  </si>
  <si>
    <t>Sodų g.10-ojo NSB(renov.)</t>
  </si>
  <si>
    <t>Gamyklos g.15-ojo NSB(renov.)</t>
  </si>
  <si>
    <t>MINDAUGO 12(renov.)</t>
  </si>
  <si>
    <t>GAMYKLOS 3(renov.)</t>
  </si>
  <si>
    <t>P.VILEIŠIO 4(renov.)</t>
  </si>
  <si>
    <t>MINDAUGO 13(renov.)</t>
  </si>
  <si>
    <t>P.VILEIŠIO 2(renov.)</t>
  </si>
  <si>
    <t>V.BURBOS 4(renov.)</t>
  </si>
  <si>
    <t>NAFTININKŲ 28</t>
  </si>
  <si>
    <t>ŽEMAITIJOS 18</t>
  </si>
  <si>
    <t>Statybininkų 19,Prienai(renov)</t>
  </si>
  <si>
    <t>Jaunystės 20</t>
  </si>
  <si>
    <t>Laisvės al. 36</t>
  </si>
  <si>
    <t>Vaižganto 60</t>
  </si>
  <si>
    <t>Laisvės al. 38</t>
  </si>
  <si>
    <t>Dariaus ir Girėno 2</t>
  </si>
  <si>
    <t>Dariaus ir Girėno 6</t>
  </si>
  <si>
    <t xml:space="preserve">Energetikų g. 11, </t>
  </si>
  <si>
    <t xml:space="preserve">Vilniaus g. 213A, </t>
  </si>
  <si>
    <t xml:space="preserve">A. Mickevičiaus g. 38, </t>
  </si>
  <si>
    <t xml:space="preserve">Tilžės g. 128, </t>
  </si>
  <si>
    <t xml:space="preserve">P. Cvirkos g. 75A, </t>
  </si>
  <si>
    <t xml:space="preserve">Ežero g. 15, </t>
  </si>
  <si>
    <t xml:space="preserve">P. Višinskio g. 37, </t>
  </si>
  <si>
    <t>Dzūkų g. 38</t>
  </si>
  <si>
    <t>Vasario 16-osios g. 6</t>
  </si>
  <si>
    <t>Vasario 16-osios g. 11</t>
  </si>
  <si>
    <t>Vasario 16-osios g. 4</t>
  </si>
  <si>
    <t>Vasario 16-osios g. 13</t>
  </si>
  <si>
    <t>KAROSO G.  20</t>
  </si>
  <si>
    <t xml:space="preserve">Janonio 30 </t>
  </si>
  <si>
    <t xml:space="preserve">Vilniaus 77B </t>
  </si>
  <si>
    <t xml:space="preserve">Vilniaus 4 </t>
  </si>
  <si>
    <t xml:space="preserve">Rinkuškių 49 </t>
  </si>
  <si>
    <t>Vytauto 43A</t>
  </si>
  <si>
    <t xml:space="preserve">Vėjo 11b </t>
  </si>
  <si>
    <t xml:space="preserve">Vilniaus 93A </t>
  </si>
  <si>
    <t xml:space="preserve">Basanavičiaus 18 </t>
  </si>
  <si>
    <t>LAUKO 44 VILKAVIŠKIS</t>
  </si>
  <si>
    <t>AUŠROS 4 VILKAVIŠKIS</t>
  </si>
  <si>
    <t>STATYBININKŲ 4 VILKAVIŠKIS</t>
  </si>
  <si>
    <t>STATYBININKŲ 8 VILKAVIŠKIS</t>
  </si>
  <si>
    <t>AUŠROS 8 VILKAVISKIS</t>
  </si>
  <si>
    <t>NEPRIKLAUSOMYBĖS 72 VILKAVIŠKIS</t>
  </si>
  <si>
    <t>VIENYBES 70 VILKAVIŠKIS</t>
  </si>
  <si>
    <t>AUŠROS 10 VILKAVIŠKIS</t>
  </si>
  <si>
    <t>VIENYBĖS 72 VILKAVIŠKIS</t>
  </si>
  <si>
    <t>BIRUTES 2 VILKAVIŠKIS</t>
  </si>
  <si>
    <t>KĘSTUČIO 10 VILKAVIŠKIS</t>
  </si>
  <si>
    <t>PASIENIO 3 KYBARTAI</t>
  </si>
  <si>
    <t>NEPRIKLAUSOMYBĖS 50 VILKAVIŠKIS</t>
  </si>
  <si>
    <t>S.NERIES 33C VILKAVIŠKIS</t>
  </si>
  <si>
    <t>LAUKO 32 VILKAVIŠKIS</t>
  </si>
  <si>
    <t>VILNIAUS 8 VILKAVIŠKIS</t>
  </si>
  <si>
    <t>DARVINO 26 KYBARTAI</t>
  </si>
  <si>
    <t>DARVINO 19 KYBARTAI</t>
  </si>
  <si>
    <t>K.NAUMIESČIO 9A KYBARTAI</t>
  </si>
  <si>
    <t>TARYBŲ 7 KYBARTAI</t>
  </si>
  <si>
    <t>DARIAUS IR GIRENO 2A KYBARTAI</t>
  </si>
  <si>
    <t>VIŠTYČIO 2 VIRBALIS</t>
  </si>
  <si>
    <t>VASARIO 16-OS 4 PILVIŠKIAI</t>
  </si>
  <si>
    <t>VASARIO 16-OS 12 PILVIŠKIAI</t>
  </si>
  <si>
    <t>VASARIO 16-OS 10 PILVIŠKIAI</t>
  </si>
  <si>
    <t>MOKYKLOS 3 PILVIŠKIAI</t>
  </si>
  <si>
    <t>Šaulių g. 12</t>
  </si>
  <si>
    <t>Vytauto g. 19</t>
  </si>
  <si>
    <t>Šaulių g. 18</t>
  </si>
  <si>
    <t>iki1992</t>
  </si>
  <si>
    <t>Sodo 7 Akmenė (renovuotas)</t>
  </si>
  <si>
    <t>Kęstučio 2 Akmenė (renovuotas)</t>
  </si>
  <si>
    <t>Kęstučio 6 Akmenė (renovuotas)</t>
  </si>
  <si>
    <t>Žalgirio 7 Naujoji Akmenė</t>
  </si>
  <si>
    <t>Saulės 20</t>
  </si>
  <si>
    <t>Saulės 25</t>
  </si>
  <si>
    <t>Saulės 9</t>
  </si>
  <si>
    <t>Saulės 17</t>
  </si>
  <si>
    <t>Trakų 3</t>
  </si>
  <si>
    <t>Trakų 10</t>
  </si>
  <si>
    <t>Trakų 29</t>
  </si>
  <si>
    <t>Ignalina (UAB „Ignalinos šilumos tinklai")</t>
  </si>
  <si>
    <t>Atgimimo g. 16, Ignalina</t>
  </si>
  <si>
    <t>A.KULVIEČIO  16</t>
  </si>
  <si>
    <t>CHEMIKŲ  36</t>
  </si>
  <si>
    <t>CHEMIKŲ  60</t>
  </si>
  <si>
    <t>MOKYKLOS  10</t>
  </si>
  <si>
    <t>VILNIAUS  29L</t>
  </si>
  <si>
    <t>FABRIKO  14</t>
  </si>
  <si>
    <t xml:space="preserve">iki 1992 m. </t>
  </si>
  <si>
    <t>Ateities g. 2A, Stasiūnai</t>
  </si>
  <si>
    <t>Žąslių g. 62A, Žiežmariai</t>
  </si>
  <si>
    <r>
      <rPr>
        <b/>
        <sz val="8"/>
        <rFont val="Arial"/>
        <family val="2"/>
        <charset val="186"/>
      </rPr>
      <t>I. Daugiabučiai suvartojantys mažiausiai šilumo</t>
    </r>
    <r>
      <rPr>
        <sz val="8"/>
        <rFont val="Arial"/>
        <family val="2"/>
        <charset val="186"/>
      </rPr>
      <t>s (naujos statybos, kokybiški namai)</t>
    </r>
  </si>
  <si>
    <r>
      <rPr>
        <b/>
        <sz val="8"/>
        <rFont val="Arial"/>
        <family val="2"/>
        <charset val="186"/>
      </rPr>
      <t>II. Daugiabučiai suvartojantys mažai arba vidutiniškai šilumos</t>
    </r>
    <r>
      <rPr>
        <sz val="8"/>
        <rFont val="Arial"/>
        <family val="2"/>
        <charset val="186"/>
      </rPr>
      <t xml:space="preserve"> (naujos statybos ir kiti kažkiek taupantys šilumą namai)</t>
    </r>
  </si>
  <si>
    <t>KAUNO G.  19 (renovuotas)</t>
  </si>
  <si>
    <t>BALTIJOS PR.  97 (renovuotas)</t>
  </si>
  <si>
    <t>KRETINGOS G.  25 (renovuotas)</t>
  </si>
  <si>
    <t>Babtai, Kėdainių g. 2</t>
  </si>
  <si>
    <t>Sitkūnai, Radistų g. 3</t>
  </si>
  <si>
    <t>VYŠNIŲ 42</t>
  </si>
  <si>
    <t>GAMYKLOS 17</t>
  </si>
  <si>
    <t>Vasario 16-osios g.7-ojo NSB</t>
  </si>
  <si>
    <t>MINDAUGO 4</t>
  </si>
  <si>
    <t>LAISVĖS 226</t>
  </si>
  <si>
    <t>TYLIOJI 24</t>
  </si>
  <si>
    <t>LAISVĖS 222</t>
  </si>
  <si>
    <t>Tirkšlių 7 Viekšniai</t>
  </si>
  <si>
    <t>Kranto g. 37  (su dalikliais, apšiltintas), Panevėžys</t>
  </si>
  <si>
    <t>Jaunimo 15,Balbieriškis</t>
  </si>
  <si>
    <t>Stiklo 10</t>
  </si>
  <si>
    <t>Žalioji 35</t>
  </si>
  <si>
    <t>Dariaus ir Girėno 38</t>
  </si>
  <si>
    <t>Nepriklausomybės g. 3</t>
  </si>
  <si>
    <t>A.Mickevičiaus g. 8 Šalčininkai</t>
  </si>
  <si>
    <t>A.Mickevičiaus g.24 Šalčininkai</t>
  </si>
  <si>
    <t>Sniadeckio g.10 Šalčininkai</t>
  </si>
  <si>
    <t>Sniadeckio g.14 Šalčininkai</t>
  </si>
  <si>
    <t>Sniadeckio g.18 Šalčininkai</t>
  </si>
  <si>
    <t>Sniadeckio g.24 Šalčininkai</t>
  </si>
  <si>
    <t>Sniadeckio g.27 Šalčininkai</t>
  </si>
  <si>
    <t>Mokyklos g.19 Šalčininkai</t>
  </si>
  <si>
    <t>Vutauto g.33 Šalčininkai</t>
  </si>
  <si>
    <t>A.Mickevičiaus g.1a Šalčininkai</t>
  </si>
  <si>
    <t>Šalčios g.8 Šalčininkai</t>
  </si>
  <si>
    <t>Šalčios g.14 Šalčininkai</t>
  </si>
  <si>
    <t>Vilniaus g.26 Šalčininkai</t>
  </si>
  <si>
    <t>Vilniaus g.26 b Šalčininkai</t>
  </si>
  <si>
    <t>Vilniaus g.45-1 Šalčininkai</t>
  </si>
  <si>
    <t>Vytauto g.22-3 Šalčininkai</t>
  </si>
  <si>
    <t>Mokyklos g.27 Šalčininkai</t>
  </si>
  <si>
    <t>Vytauto g.31-1 Šalčininkai</t>
  </si>
  <si>
    <t xml:space="preserve">Sevastopolio g. 5 (renov.), </t>
  </si>
  <si>
    <t xml:space="preserve">Vytauto g. 138 (renov.), </t>
  </si>
  <si>
    <t xml:space="preserve">Gegužių g. 41, </t>
  </si>
  <si>
    <t xml:space="preserve">Ežero g. 23, </t>
  </si>
  <si>
    <t xml:space="preserve">Energetikų g. 9, </t>
  </si>
  <si>
    <t xml:space="preserve">Varpo g. 53, </t>
  </si>
  <si>
    <t>Šilalė (UAB „Šilalės šilumos tinklai")</t>
  </si>
  <si>
    <t>Dariaus ir Girėno g.51</t>
  </si>
  <si>
    <t>Dariaus ir Girėno g.45</t>
  </si>
  <si>
    <t>Dariaus ir Girėno g.59</t>
  </si>
  <si>
    <t>D.Poškos g.12</t>
  </si>
  <si>
    <t>Dzūkų g. 3</t>
  </si>
  <si>
    <t>M.K.Čiurlionio g. 6</t>
  </si>
  <si>
    <t>Pušelės g. 5, Nauj. Valkininkai</t>
  </si>
  <si>
    <t>Pušelės g. 7, Nauj. Valkininkai</t>
  </si>
  <si>
    <t>M.K.Čiurlionio g. 3</t>
  </si>
  <si>
    <t>M.K.Čiurlionio g. 8</t>
  </si>
  <si>
    <t>Vytauto g. 32</t>
  </si>
  <si>
    <t>Vytauto g. 50</t>
  </si>
  <si>
    <t>Dzūkų g. 26</t>
  </si>
  <si>
    <t>J.Basanavičiaus g. 1A</t>
  </si>
  <si>
    <t>Mechanizatorių g. 21</t>
  </si>
  <si>
    <t>Vytauto g. 64</t>
  </si>
  <si>
    <t xml:space="preserve">Rinkuškių 47B </t>
  </si>
  <si>
    <t>Vilniaus 56</t>
  </si>
  <si>
    <t xml:space="preserve">Skratiškių 8 </t>
  </si>
  <si>
    <t>Vytauto 62</t>
  </si>
  <si>
    <t>Vėjo 7A</t>
  </si>
  <si>
    <t>Vilniaus 111A</t>
  </si>
  <si>
    <t>Vytauto 39a</t>
  </si>
  <si>
    <t xml:space="preserve">Vytauto 35 A </t>
  </si>
  <si>
    <t xml:space="preserve">Vilniaus 91A </t>
  </si>
  <si>
    <t xml:space="preserve">Kilučių 11 </t>
  </si>
  <si>
    <t xml:space="preserve">Raseinių 9 II korpusas </t>
  </si>
  <si>
    <t xml:space="preserve">Raseinių 5A </t>
  </si>
  <si>
    <t xml:space="preserve">ATEITIES 14 </t>
  </si>
  <si>
    <t xml:space="preserve">VYTAUTO 6  </t>
  </si>
  <si>
    <t>SVEIKATOS 28</t>
  </si>
  <si>
    <t xml:space="preserve">ČIURLIONIO 74 </t>
  </si>
  <si>
    <t xml:space="preserve">A.Civinsko 7 </t>
  </si>
  <si>
    <t>Draugystės 3</t>
  </si>
  <si>
    <t xml:space="preserve">Dvarkelio 11 </t>
  </si>
  <si>
    <t xml:space="preserve">Vytauto 15 </t>
  </si>
  <si>
    <t xml:space="preserve">Kauno 20 </t>
  </si>
  <si>
    <t>Šilumos suvartojimo ir mokėjimų už šilumą analizė Lietuvos miestų daugiabučiuose gyvenamuosiuose namuose (2014 m. kovo mėn)</t>
  </si>
  <si>
    <t>vidutinė lauko oro temperatūra: 4,3 °C, dienolaipsniai 424,7</t>
  </si>
  <si>
    <t>Respublikos 8 Naujoji Akmenė</t>
  </si>
  <si>
    <t>Darbininkų 4 Naujoji Akmenė</t>
  </si>
  <si>
    <t>Ramučių 10 Naujoji Akmenė</t>
  </si>
  <si>
    <t>Žalgirio 31 Naujoji Akmenė</t>
  </si>
  <si>
    <t>Ventos 42 Venta</t>
  </si>
  <si>
    <t>Respublikos5 Naujoji Akmenė</t>
  </si>
  <si>
    <t>Respublikos 16 Naujoji Akmenė</t>
  </si>
  <si>
    <t>Žemaičių 41 Venta</t>
  </si>
  <si>
    <t>Žemaičių 43 Venta</t>
  </si>
  <si>
    <t>Respublikos 21 Naujoji Akmenė</t>
  </si>
  <si>
    <t>Ventos 44 Venta</t>
  </si>
  <si>
    <t>Stadiono 11 Akmenė</t>
  </si>
  <si>
    <t>Žalgirio 3 Naujoji Akmenė</t>
  </si>
  <si>
    <t>Jodelės 1 Naujoji Akmenė</t>
  </si>
  <si>
    <t>L,Pelėdos 11 Naujoji Akmenė</t>
  </si>
  <si>
    <t>Žalgirio 29 Naujoji Akmenė</t>
  </si>
  <si>
    <t>Kalno 1 Akmenė</t>
  </si>
  <si>
    <t>Stadiono 13 Akmenė (renovuotas)</t>
  </si>
  <si>
    <t>Stadiono 7 Akmenė (renovuotas)</t>
  </si>
  <si>
    <t>vidutinė lauko oro temperatūra: 4,7°C, dienolaipsniai 412,3</t>
  </si>
  <si>
    <t>Ažupiečių g.4</t>
  </si>
  <si>
    <t>Dariaus ir Girėno g.5</t>
  </si>
  <si>
    <t>Statybininkų g. 19</t>
  </si>
  <si>
    <r>
      <t>vidutinė lauko oro temperatūra: 5,5</t>
    </r>
    <r>
      <rPr>
        <sz val="10"/>
        <color indexed="12"/>
        <rFont val="Arial"/>
        <family val="2"/>
        <charset val="186"/>
      </rPr>
      <t>°</t>
    </r>
    <r>
      <rPr>
        <i/>
        <sz val="10"/>
        <color indexed="12"/>
        <rFont val="Arial"/>
        <family val="2"/>
        <charset val="186"/>
      </rPr>
      <t>C, dienolaipsniai 387,5</t>
    </r>
  </si>
  <si>
    <t>Sodų 8</t>
  </si>
  <si>
    <t>Sodų 16a</t>
  </si>
  <si>
    <t>Šviesos 1</t>
  </si>
  <si>
    <t>Draugystės 16</t>
  </si>
  <si>
    <t>Pergalės 39</t>
  </si>
  <si>
    <t>Pergalės 3</t>
  </si>
  <si>
    <t>Pergalės 17</t>
  </si>
  <si>
    <t>Pergalės 47</t>
  </si>
  <si>
    <t>Pergalės 51</t>
  </si>
  <si>
    <t>Saulės 5</t>
  </si>
  <si>
    <t>Saulės 14</t>
  </si>
  <si>
    <t>Trakų 15</t>
  </si>
  <si>
    <t>Pergalės 27</t>
  </si>
  <si>
    <t>Saulės 11</t>
  </si>
  <si>
    <t>Trakų 5</t>
  </si>
  <si>
    <t>Trakų 19</t>
  </si>
  <si>
    <t>Trakų 35</t>
  </si>
  <si>
    <t>Trakų 13</t>
  </si>
  <si>
    <t>vidutinė lauko oro temperatūra: 4 °C, dienolaipsniai 434</t>
  </si>
  <si>
    <t>Atgimimo g. 27, Ignalina (renov)</t>
  </si>
  <si>
    <t>Aukštaičių g. 11, Ignalina (renov)</t>
  </si>
  <si>
    <t>Atgimimo g. 19, Ignalina (renov)</t>
  </si>
  <si>
    <t>Laisvės g. 74, Ignalina (renov)</t>
  </si>
  <si>
    <t>Aukštaičių g. 48, Ignalina (renov)</t>
  </si>
  <si>
    <t>Aukštaičių g. 27, Ignalina (renov)</t>
  </si>
  <si>
    <t>Atieties g. 13, Ignalina (dal.renov)</t>
  </si>
  <si>
    <t>Laisvės g.50, Ignalina (renov)</t>
  </si>
  <si>
    <t>Aukštaičių g. 29, Ignalina</t>
  </si>
  <si>
    <t>Vasario 16-osios g. 56, Ignalina</t>
  </si>
  <si>
    <t xml:space="preserve">Laisvės g. 56, Ignalina </t>
  </si>
  <si>
    <t>Aukštaičių g. 7, Ignalina</t>
  </si>
  <si>
    <t>Vasario 16-osios g.Dūkštas, Ignalinas, r.</t>
  </si>
  <si>
    <t>Atgimimo g. 29, Ignalina</t>
  </si>
  <si>
    <t>Technikos g. 10a, Ignalina</t>
  </si>
  <si>
    <t>vidutinė lauko oro temperatūra: 5,2°C; dienolaipsniai 396,8</t>
  </si>
  <si>
    <t>CHEMIKŲ  86</t>
  </si>
  <si>
    <t>LIETAVOS  31</t>
  </si>
  <si>
    <t>CHEMIKŲ  92C</t>
  </si>
  <si>
    <t>SODŲ  91</t>
  </si>
  <si>
    <t>KAUNO   6</t>
  </si>
  <si>
    <t>AUŠROS   1A</t>
  </si>
  <si>
    <t>A.KULVIEČIO  18</t>
  </si>
  <si>
    <t>PANERIŲ  21</t>
  </si>
  <si>
    <t>A.KULVIEČIO  15</t>
  </si>
  <si>
    <t>KLAIPĖDOS  11</t>
  </si>
  <si>
    <t>A.KULVIEČIO  22</t>
  </si>
  <si>
    <t>ŽEMAITĖS  18A</t>
  </si>
  <si>
    <t>LIETAVOS  23</t>
  </si>
  <si>
    <t>LIETAVOS  17</t>
  </si>
  <si>
    <t>A.KULVIEČIO  11</t>
  </si>
  <si>
    <t>P.VAIČIŪNO  24</t>
  </si>
  <si>
    <t>A.KULVIEČIO  32</t>
  </si>
  <si>
    <t>LIETAVOS  43</t>
  </si>
  <si>
    <t>CHEMIKŲ  64</t>
  </si>
  <si>
    <t>VILNIAUS   9</t>
  </si>
  <si>
    <t>SODŲ  93B</t>
  </si>
  <si>
    <t>VILNIAUS  29</t>
  </si>
  <si>
    <t>LIETAVOS  41</t>
  </si>
  <si>
    <t>KOSMONAUTŲ  14</t>
  </si>
  <si>
    <t>KAUNO   5</t>
  </si>
  <si>
    <t>VILTIES  31</t>
  </si>
  <si>
    <t>ŽEMAITĖS  18</t>
  </si>
  <si>
    <t>CHEMIKŲ   8</t>
  </si>
  <si>
    <t>VILNIAUS  31L</t>
  </si>
  <si>
    <t>GELEŽINKELIO   8</t>
  </si>
  <si>
    <t>vidutinė lauko oro temperatūra: 5,2C; dienolaipsniai 396,8</t>
  </si>
  <si>
    <t>Ateities g. 10, Stasiūnai</t>
  </si>
  <si>
    <t>Gedimino g. 90, Kaišiadorys</t>
  </si>
  <si>
    <t>Gedimino g. 94, Kaišiadorys</t>
  </si>
  <si>
    <t>Girelės g. 49, Kaišiadorys</t>
  </si>
  <si>
    <t>J. Basanavičiaus g. 3, Kaišiadorys</t>
  </si>
  <si>
    <t>vidutinė lauko oro temperatūra: 5,2°C; dienolaipsniai: 396,8</t>
  </si>
  <si>
    <t>DRAGŪNŲ G.  1</t>
  </si>
  <si>
    <t>NAUJOJO SODO G.  1C</t>
  </si>
  <si>
    <t>LAUKININKŲ G.  8</t>
  </si>
  <si>
    <t>DEBRECENO G.  49</t>
  </si>
  <si>
    <t>ŠIMKAUS G.  7</t>
  </si>
  <si>
    <t>DEBRECENO G.  94</t>
  </si>
  <si>
    <t>LAUKININKŲ G.  40/1</t>
  </si>
  <si>
    <t>BALTIJOS PR.  27/2</t>
  </si>
  <si>
    <t>LAUKININKŲ G.  36/1</t>
  </si>
  <si>
    <t>REIKJAVIKO G.  2</t>
  </si>
  <si>
    <t>DEBRECENO G.  20</t>
  </si>
  <si>
    <t>VINGIO G.  13</t>
  </si>
  <si>
    <t>ŠAULIŲ G.  37</t>
  </si>
  <si>
    <t>BUDELKIEMIO G.  9</t>
  </si>
  <si>
    <t>PUŠYNO G.  29</t>
  </si>
  <si>
    <t>RAMIOJI G.  8</t>
  </si>
  <si>
    <t>SODŲ G.  10</t>
  </si>
  <si>
    <t>BANGŲ G.  13</t>
  </si>
  <si>
    <t>RAMIOJI G.  10</t>
  </si>
  <si>
    <t>TAIKOS PR.  27</t>
  </si>
  <si>
    <t>KANTO G.  19</t>
  </si>
  <si>
    <t>J.ZAUERVEINO G.  22</t>
  </si>
  <si>
    <t>GRĮŽGATVIO G.  3</t>
  </si>
  <si>
    <t>SPORTININKŲ G.  22</t>
  </si>
  <si>
    <t>KRETINGOS G.  39</t>
  </si>
  <si>
    <t>NAUJOJI UOSTO G.  26</t>
  </si>
  <si>
    <t>PUŠYNO G.  29A</t>
  </si>
  <si>
    <t>DARŽŲ G.  6</t>
  </si>
  <si>
    <t>VYTAUTO G.  34</t>
  </si>
  <si>
    <t>KLEVŲ G.  1</t>
  </si>
  <si>
    <t>JONO G.  5</t>
  </si>
  <si>
    <t>DEBRECENO G.  26 (renovuotas)</t>
  </si>
  <si>
    <t>DEBRECENO G.  31  (renovuotas)</t>
  </si>
  <si>
    <t>KRETINGOS G.  8  (renovuotas)</t>
  </si>
  <si>
    <t>TILŽĖS G.  23  (renovuotas)</t>
  </si>
  <si>
    <t>MEDŽIOTOJŲ G.  6  (renovuotas)</t>
  </si>
  <si>
    <t>vidutinė lauko oro temperatūra: 3,9°C; dienolaipsniai: 394,8</t>
  </si>
  <si>
    <t xml:space="preserve">vidutinė lauko oro temperatūra: 5,2 °C, dienolaipsniai </t>
  </si>
  <si>
    <t>Karmėlava, Vilniaus g. 2</t>
  </si>
  <si>
    <r>
      <rPr>
        <b/>
        <sz val="8"/>
        <rFont val="Arial"/>
        <family val="2"/>
        <charset val="186"/>
      </rPr>
      <t>IV.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 xml:space="preserve">Daugiaubučiai suvartojantys labai daug šilumos </t>
    </r>
    <r>
      <rPr>
        <sz val="8"/>
        <rFont val="Arial"/>
        <family val="2"/>
        <charset val="186"/>
      </rPr>
      <t>(senos statybos, labai prastos šiluminės izoliacijos namai)</t>
    </r>
  </si>
  <si>
    <t>vidutinė lauko oro temperatūra: 4,8°C, dienolaipsniai 409,2</t>
  </si>
  <si>
    <r>
      <t xml:space="preserve">vidutinė lauko oro temperatūra: 4,5 </t>
    </r>
    <r>
      <rPr>
        <i/>
        <vertAlign val="superscript"/>
        <sz val="10"/>
        <color indexed="12"/>
        <rFont val="Arial"/>
        <family val="2"/>
        <charset val="186"/>
      </rPr>
      <t>0</t>
    </r>
    <r>
      <rPr>
        <i/>
        <sz val="10"/>
        <color indexed="12"/>
        <rFont val="Arial"/>
        <family val="2"/>
        <charset val="186"/>
      </rPr>
      <t>C; dienolaipsniai: 418,5</t>
    </r>
  </si>
  <si>
    <t>NAFTININKŲ 16(renov.)</t>
  </si>
  <si>
    <t>NAFTININKŲ 8(renov.)</t>
  </si>
  <si>
    <t>V.BURBOS 2</t>
  </si>
  <si>
    <t>Pavasario g.27-ojo NSB</t>
  </si>
  <si>
    <t>TYLIOJI 22</t>
  </si>
  <si>
    <t>PAVASARIO 14</t>
  </si>
  <si>
    <t>LAISVĖS 218</t>
  </si>
  <si>
    <t>DRAUGYSTĖS 24</t>
  </si>
  <si>
    <t>TYLIOJI 36</t>
  </si>
  <si>
    <t>PAVASARIO 35</t>
  </si>
  <si>
    <t>VENTOS 16</t>
  </si>
  <si>
    <r>
      <t>vidutinė lauko oro temperatūra: 4,9</t>
    </r>
    <r>
      <rPr>
        <i/>
        <vertAlign val="superscript"/>
        <sz val="10"/>
        <color indexed="12"/>
        <rFont val="Arial"/>
        <family val="2"/>
        <charset val="186"/>
      </rPr>
      <t>0</t>
    </r>
    <r>
      <rPr>
        <i/>
        <sz val="10"/>
        <color indexed="12"/>
        <rFont val="Arial"/>
        <family val="2"/>
        <charset val="186"/>
      </rPr>
      <t>C; dienolaipsniai:406,1</t>
    </r>
  </si>
  <si>
    <t>vidutinė lauko oro temperatūra: 3,8C; dienolaipsniai 440,2</t>
  </si>
  <si>
    <r>
      <t>vidutinė lauko oro temperatūra: 5,2</t>
    </r>
    <r>
      <rPr>
        <i/>
        <sz val="10"/>
        <color indexed="12"/>
        <rFont val="Arial"/>
        <family val="2"/>
        <charset val="186"/>
      </rPr>
      <t>C, dienolaipsniai 396,8</t>
    </r>
  </si>
  <si>
    <t>Kęstučio 81G,Prienai</t>
  </si>
  <si>
    <t>Kęstučio 5,Prienai(renov)</t>
  </si>
  <si>
    <t>Vytauto 22, Prienai</t>
  </si>
  <si>
    <t>Parko 10,Balbieriškis</t>
  </si>
  <si>
    <t>Vytauto 27 1L., Prienai</t>
  </si>
  <si>
    <t>Kęstučio 73,Prienai</t>
  </si>
  <si>
    <t>Statybininkų 7 1L.,Prienai</t>
  </si>
  <si>
    <t>Statybininkų 5 1L.,Prienai</t>
  </si>
  <si>
    <t>Jaunimo 19,Balbieriškis</t>
  </si>
  <si>
    <t>Statybininkų 9 2L.,Prienai</t>
  </si>
  <si>
    <t>Statybininkų 9 1L.,Prienai</t>
  </si>
  <si>
    <t>Janonio 3, Prienai</t>
  </si>
  <si>
    <t>Stadiono 6 1L.,Prienai</t>
  </si>
  <si>
    <t>Stadiono 20 3L.,Prienai</t>
  </si>
  <si>
    <t>Stadiono 22 1L.,Prienai</t>
  </si>
  <si>
    <t>Vytauto 4a,Prienai</t>
  </si>
  <si>
    <t>Basanavičiaus 26,Prienai</t>
  </si>
  <si>
    <t>Brundzos 7,Prienai</t>
  </si>
  <si>
    <t>Vytauto 25,Prienai</t>
  </si>
  <si>
    <t>vidutinė lauko oro temperatūra: 4,3°C; dienolaipsniai 424,7</t>
  </si>
  <si>
    <t>Jaunystės 35</t>
  </si>
  <si>
    <t>Vaižganto 30c</t>
  </si>
  <si>
    <t>Gedimino 15, 17, 17a, 19</t>
  </si>
  <si>
    <t>Povyliaus 6</t>
  </si>
  <si>
    <t>Jaunystės 29</t>
  </si>
  <si>
    <t>Dariaus ir Girėno 30C</t>
  </si>
  <si>
    <t>Jaramino 12</t>
  </si>
  <si>
    <t>Radvilų 11</t>
  </si>
  <si>
    <t>NAUJOJI 17 BUV</t>
  </si>
  <si>
    <t>Jaunystės 4</t>
  </si>
  <si>
    <t>Kudirkos 2a</t>
  </si>
  <si>
    <t>Radvilų 10</t>
  </si>
  <si>
    <t>Parko 3</t>
  </si>
  <si>
    <t>Jaunystės 6</t>
  </si>
  <si>
    <t>NAUJOJI 8 BUV</t>
  </si>
  <si>
    <t>Dariaus ir Girėno 30b</t>
  </si>
  <si>
    <t>Stiklo 4</t>
  </si>
  <si>
    <t>Aušros aikštė 3</t>
  </si>
  <si>
    <t>MAIRONIO 5 BUV</t>
  </si>
  <si>
    <t>Vytauto 6</t>
  </si>
  <si>
    <t>Vytauto 4</t>
  </si>
  <si>
    <t>vidutinė lauko oro temperatūra: 4,1°C, dienolaipsniai 430,9</t>
  </si>
  <si>
    <r>
      <t>vidutinė lauko oro temperatūra: 5</t>
    </r>
    <r>
      <rPr>
        <i/>
        <vertAlign val="superscript"/>
        <sz val="10"/>
        <color indexed="12"/>
        <rFont val="Arial"/>
        <family val="2"/>
        <charset val="186"/>
      </rPr>
      <t>0</t>
    </r>
    <r>
      <rPr>
        <i/>
        <sz val="10"/>
        <color indexed="12"/>
        <rFont val="Arial"/>
        <family val="2"/>
        <charset val="186"/>
      </rPr>
      <t>C; dienolaipsniai 403</t>
    </r>
  </si>
  <si>
    <t>Kęstučio g. 21</t>
  </si>
  <si>
    <t>S.Bnanaičio g. 12</t>
  </si>
  <si>
    <t>V.Kudirkos g. 82</t>
  </si>
  <si>
    <t>V.Kudirkos g. 92B</t>
  </si>
  <si>
    <t>V.Kudirkos g. 39</t>
  </si>
  <si>
    <t>S.Bnanaičio g. 3</t>
  </si>
  <si>
    <t>S.Banaičio g. 4</t>
  </si>
  <si>
    <t>Nepriklausomybės g. 6</t>
  </si>
  <si>
    <t>J.Basanavičiaus g. 4</t>
  </si>
  <si>
    <t>V.Kudirkos g. 92</t>
  </si>
  <si>
    <t>Vytauto g. 10</t>
  </si>
  <si>
    <t>V.Kudirkos g. 70</t>
  </si>
  <si>
    <t>V.Kudirkos g. 53</t>
  </si>
  <si>
    <t>V.Kudirkos g. 57</t>
  </si>
  <si>
    <t>Bažnyčios g. 15</t>
  </si>
  <si>
    <t>Jaunystės takas 4</t>
  </si>
  <si>
    <t>V.Kudirkos g. 37</t>
  </si>
  <si>
    <t>V.Kudirkos g. 47</t>
  </si>
  <si>
    <t>V.Kudirkos g. 88</t>
  </si>
  <si>
    <t>vidutinė lauko oro temperatūra: 5,1°C, dienolaipsniai 399,9</t>
  </si>
  <si>
    <t>3.57</t>
  </si>
  <si>
    <t>4.47</t>
  </si>
  <si>
    <r>
      <t>vidutinė lauko oro temperatūra: 4,3</t>
    </r>
    <r>
      <rPr>
        <i/>
        <vertAlign val="superscript"/>
        <sz val="10"/>
        <color indexed="12"/>
        <rFont val="Arial"/>
        <family val="2"/>
        <charset val="186"/>
      </rPr>
      <t>0</t>
    </r>
    <r>
      <rPr>
        <i/>
        <sz val="10"/>
        <color indexed="12"/>
        <rFont val="Arial"/>
        <family val="2"/>
        <charset val="186"/>
      </rPr>
      <t>C; dienolaipsniai: 424,7</t>
    </r>
  </si>
  <si>
    <t xml:space="preserve">Klevų g. 13 (renov.), </t>
  </si>
  <si>
    <t xml:space="preserve">Žeimių 6B, Ginkūnų k., </t>
  </si>
  <si>
    <t xml:space="preserve">Statybininkų g. 16, (renov.) Kužių mst., </t>
  </si>
  <si>
    <t xml:space="preserve">Žeimių 6A, Ginkūnų k., </t>
  </si>
  <si>
    <t xml:space="preserve">Tilžės g. 26 (renov.), </t>
  </si>
  <si>
    <t xml:space="preserve">Vytauto g. 154 (renov.), </t>
  </si>
  <si>
    <t xml:space="preserve">Vytauto g. 149 (renov.), </t>
  </si>
  <si>
    <t xml:space="preserve">M. Valančiaus g. 2 (renov.), </t>
  </si>
  <si>
    <t xml:space="preserve">Talšos g. 6, </t>
  </si>
  <si>
    <t xml:space="preserve">Aido g. 37, </t>
  </si>
  <si>
    <t xml:space="preserve">P. Lukšio g. 7, </t>
  </si>
  <si>
    <t xml:space="preserve">Statybininkų g. 5, </t>
  </si>
  <si>
    <t xml:space="preserve">Energetikų g. 16, </t>
  </si>
  <si>
    <t xml:space="preserve">P. Cvirkos g. 92A, </t>
  </si>
  <si>
    <t xml:space="preserve">Draugystės pr. 8, </t>
  </si>
  <si>
    <t xml:space="preserve">Ežero g. 9, </t>
  </si>
  <si>
    <t xml:space="preserve">Aušros takas 6, </t>
  </si>
  <si>
    <t xml:space="preserve">Varpo g. 31, </t>
  </si>
  <si>
    <t xml:space="preserve">Draugystės pr. 15, </t>
  </si>
  <si>
    <t xml:space="preserve">Draugystės per. 3A, </t>
  </si>
  <si>
    <t xml:space="preserve">A. Mickevičiaus g. 36, </t>
  </si>
  <si>
    <t>vidutinė lauko oro temperatūra: 4,13°C, dienolaipsniai 430</t>
  </si>
  <si>
    <t>Maironio g.25</t>
  </si>
  <si>
    <t>Maironio g.21</t>
  </si>
  <si>
    <t>D.poškos g.4</t>
  </si>
  <si>
    <t>D.Poškos g.14</t>
  </si>
  <si>
    <t>Nepriklausomybės g.2</t>
  </si>
  <si>
    <t>Vytauto Didžiojo g.13</t>
  </si>
  <si>
    <t>vidutinė lauko oro temperatūra: 4,5°C; dienolaipsniai 419</t>
  </si>
  <si>
    <t>Mindaugo g. 8, Trakai</t>
  </si>
  <si>
    <t>Pakalnės g. 7, Lentvaris</t>
  </si>
  <si>
    <t>Vytauto g. 4, Lentvaris</t>
  </si>
  <si>
    <t>Ežero g. 5, Lentvaris</t>
  </si>
  <si>
    <t>Vytauto g. 78, Trakai</t>
  </si>
  <si>
    <t>Vytauto g. 9, Lentvaris</t>
  </si>
  <si>
    <t>Sodų g. 23A, Lentvaris</t>
  </si>
  <si>
    <t>Ežero g. 10, Lentvaris</t>
  </si>
  <si>
    <t>Mindaugo g. 1, Trakai</t>
  </si>
  <si>
    <t>Vytauto g. 76, Trakai</t>
  </si>
  <si>
    <t>Vytauto g. 52, Trakai</t>
  </si>
  <si>
    <t>Vytauto g. 8, Lentvaris</t>
  </si>
  <si>
    <t>Ežero g. 8, Lentvaris</t>
  </si>
  <si>
    <t>Ežero g. 12, Lentvaris</t>
  </si>
  <si>
    <t>N.Sodybos g. 27, Lentvaris</t>
  </si>
  <si>
    <t>Pakalnės g. 31, Lentvaris</t>
  </si>
  <si>
    <t>Klevų al. 38, Lentvaris</t>
  </si>
  <si>
    <t>Mindaugo g. 18, Trakai</t>
  </si>
  <si>
    <t>Mindaugo g. 4, Trakai</t>
  </si>
  <si>
    <t>Klevų al.57, Lentvaris</t>
  </si>
  <si>
    <t>Lauko 12A, Lentvaris</t>
  </si>
  <si>
    <t>Pakalnės g. 21, Lentvaris</t>
  </si>
  <si>
    <t>Bažnyčios g. 21, Lentvaris</t>
  </si>
  <si>
    <t>Trakų g. 27, Trakai</t>
  </si>
  <si>
    <t>Lauko g. 8, Lentvaris</t>
  </si>
  <si>
    <t>Aušros g. 99, Utena (renov.)</t>
  </si>
  <si>
    <t>V.Kudirkos g. 22, Utena</t>
  </si>
  <si>
    <t>Vyžuonų 11a, Utena (renov.)</t>
  </si>
  <si>
    <t>Aukštakalnio g. 108, Utena</t>
  </si>
  <si>
    <t>Aušros g. 89 II k., Utena (renov.)</t>
  </si>
  <si>
    <t>Aukštakalnio g. 116, Utena</t>
  </si>
  <si>
    <t>Aušros g. 89 I k., Utena (renov.)</t>
  </si>
  <si>
    <t>Aukštakalnio g. 114, Utena</t>
  </si>
  <si>
    <t>V.Kudirkos g. 32, Utena</t>
  </si>
  <si>
    <t xml:space="preserve">Aukštakalnio g. 110, Utena </t>
  </si>
  <si>
    <t>Krašuonos g. 17, Utena</t>
  </si>
  <si>
    <t>V.Kudirkos g. 30, Utena</t>
  </si>
  <si>
    <t>Aukštakalnio g. 84, Utena</t>
  </si>
  <si>
    <t xml:space="preserve">J.Basanavičiaus g. 115, Utena </t>
  </si>
  <si>
    <t>V.Kudirkos g. 42, Utena</t>
  </si>
  <si>
    <t>Aukštaičių g. 1, Utena</t>
  </si>
  <si>
    <t>Krašuonos g. 7, Utena</t>
  </si>
  <si>
    <t>Sėlių g. 30a, Utena</t>
  </si>
  <si>
    <t>Aukštakalnio g. 66, Utena</t>
  </si>
  <si>
    <t>V.Kudirkos g. 48, Utena</t>
  </si>
  <si>
    <t>V.Kudirkos g. 46, Utena</t>
  </si>
  <si>
    <t>Aukštakalnio g. 14,16, Utena</t>
  </si>
  <si>
    <t>Aušros g. 92, Utena</t>
  </si>
  <si>
    <t>Kęstučio g. 4, Utena</t>
  </si>
  <si>
    <t>Užpalių g. 68, Utena</t>
  </si>
  <si>
    <t>Taikos g. 56, Utena</t>
  </si>
  <si>
    <t>Taikos g. 19, Utena</t>
  </si>
  <si>
    <t>Taikos g. 33, Utena</t>
  </si>
  <si>
    <t>Taikos g. 50, Utena</t>
  </si>
  <si>
    <t>Vaižganto g. 42, Utena</t>
  </si>
  <si>
    <t>Kęstučio g. 9, Utena</t>
  </si>
  <si>
    <t>J.Basanavičiaus g. 108, Utena</t>
  </si>
  <si>
    <t>Aušros g. 82, Utena</t>
  </si>
  <si>
    <t>Aušros g. 54, Utena</t>
  </si>
  <si>
    <t>Tauragnų g. 4, Utena</t>
  </si>
  <si>
    <t>Taikos g. 49, Utena</t>
  </si>
  <si>
    <t>Kęstučio g. 1, Utena</t>
  </si>
  <si>
    <t>Užpalių g. 84, Utena</t>
  </si>
  <si>
    <t>J.Basanavičiaus g. 110b, Utena</t>
  </si>
  <si>
    <t>Užpalių g. 88, Utena</t>
  </si>
  <si>
    <r>
      <t>vidutinė lauko oro temperatūra: 4,6</t>
    </r>
    <r>
      <rPr>
        <i/>
        <vertAlign val="superscript"/>
        <sz val="10"/>
        <color indexed="12"/>
        <rFont val="Arial"/>
        <family val="2"/>
        <charset val="186"/>
      </rPr>
      <t>0</t>
    </r>
    <r>
      <rPr>
        <i/>
        <sz val="10"/>
        <color indexed="12"/>
        <rFont val="Arial"/>
        <family val="2"/>
        <charset val="186"/>
      </rPr>
      <t>C; dienolaipsniai 415,4</t>
    </r>
  </si>
  <si>
    <t>vidutinė lauko oro temperatūra: 4,7 °C; dienolaipsniai 412,3</t>
  </si>
  <si>
    <t>Marcinkonių g. 4</t>
  </si>
  <si>
    <t>M.K.Čiurlionio g. 10A</t>
  </si>
  <si>
    <t>Pušelės g. 9, Nauj.Valkininkai</t>
  </si>
  <si>
    <t>Transporto g. 9</t>
  </si>
  <si>
    <t>Kalno g. 7</t>
  </si>
  <si>
    <t>Vasario 16-osios g. 10</t>
  </si>
  <si>
    <t>Vilties 33, Naujieji Valkininkai</t>
  </si>
  <si>
    <t>Vytauto g. 15</t>
  </si>
  <si>
    <r>
      <t xml:space="preserve">vidutinė lauko oro temperatūra: 5,09 </t>
    </r>
    <r>
      <rPr>
        <i/>
        <vertAlign val="superscript"/>
        <sz val="10"/>
        <color indexed="12"/>
        <rFont val="Arial"/>
        <family val="2"/>
        <charset val="186"/>
      </rPr>
      <t>0</t>
    </r>
    <r>
      <rPr>
        <i/>
        <sz val="10"/>
        <color indexed="12"/>
        <rFont val="Arial"/>
        <family val="2"/>
        <charset val="186"/>
      </rPr>
      <t>C; dienolaipsniai: 400,1</t>
    </r>
  </si>
  <si>
    <r>
      <t>vidutinė lauko oro temperatūra: 6,4</t>
    </r>
    <r>
      <rPr>
        <i/>
        <vertAlign val="superscript"/>
        <sz val="10"/>
        <color indexed="12"/>
        <rFont val="Arial"/>
        <family val="2"/>
        <charset val="186"/>
      </rPr>
      <t>0</t>
    </r>
    <r>
      <rPr>
        <i/>
        <sz val="10"/>
        <color indexed="12"/>
        <rFont val="Arial"/>
        <family val="2"/>
        <charset val="186"/>
      </rPr>
      <t>C; dienolaipsniai: 359,1</t>
    </r>
  </si>
  <si>
    <r>
      <t xml:space="preserve">vidutinė lauko oro temperatūra: 5,8 </t>
    </r>
    <r>
      <rPr>
        <i/>
        <vertAlign val="superscript"/>
        <sz val="10"/>
        <color indexed="12"/>
        <rFont val="Arial"/>
        <family val="2"/>
        <charset val="186"/>
      </rPr>
      <t>0</t>
    </r>
    <r>
      <rPr>
        <i/>
        <sz val="10"/>
        <color indexed="12"/>
        <rFont val="Arial"/>
        <family val="2"/>
        <charset val="186"/>
      </rPr>
      <t>C; dienolaipsniai: 379,4</t>
    </r>
  </si>
  <si>
    <r>
      <t xml:space="preserve">vidutinė lauko oro temperatūra: 3,7 </t>
    </r>
    <r>
      <rPr>
        <i/>
        <vertAlign val="superscript"/>
        <sz val="10"/>
        <color indexed="12"/>
        <rFont val="Arial"/>
        <family val="2"/>
        <charset val="186"/>
      </rPr>
      <t>0</t>
    </r>
    <r>
      <rPr>
        <i/>
        <sz val="10"/>
        <color indexed="12"/>
        <rFont val="Arial"/>
        <family val="2"/>
        <charset val="186"/>
      </rPr>
      <t>C; dienolaipsniai: 441,8</t>
    </r>
  </si>
  <si>
    <t>Masčio 54 (renovuotas)</t>
  </si>
  <si>
    <t>Dariaus ir Girėno 15 (renovuotas)</t>
  </si>
  <si>
    <r>
      <t>vidutinė lauko oro temperatūra: 3,8</t>
    </r>
    <r>
      <rPr>
        <i/>
        <vertAlign val="superscript"/>
        <sz val="10"/>
        <color indexed="12"/>
        <rFont val="Arial"/>
        <family val="2"/>
        <charset val="186"/>
      </rPr>
      <t>0</t>
    </r>
    <r>
      <rPr>
        <i/>
        <sz val="10"/>
        <color indexed="12"/>
        <rFont val="Arial"/>
        <family val="2"/>
        <charset val="186"/>
      </rPr>
      <t>C; dienolaipsniai:440,8</t>
    </r>
  </si>
  <si>
    <r>
      <t>vidutinė lauko oro temperatūra: 4,1</t>
    </r>
    <r>
      <rPr>
        <i/>
        <vertAlign val="superscript"/>
        <sz val="10"/>
        <color indexed="12"/>
        <rFont val="Arial"/>
        <family val="2"/>
        <charset val="186"/>
      </rPr>
      <t>0</t>
    </r>
    <r>
      <rPr>
        <i/>
        <sz val="10"/>
        <color indexed="12"/>
        <rFont val="Arial"/>
        <family val="2"/>
        <charset val="186"/>
      </rPr>
      <t>C; dienolaipsniai: 429,4</t>
    </r>
  </si>
  <si>
    <t xml:space="preserve">Vilniaus 39A </t>
  </si>
  <si>
    <t xml:space="preserve">Gimnazijos 1 </t>
  </si>
  <si>
    <t>Vilniaus 111</t>
  </si>
  <si>
    <t xml:space="preserve">Rotušės 26 </t>
  </si>
  <si>
    <t>Rotušės 24</t>
  </si>
  <si>
    <t xml:space="preserve">Vytauto 60 </t>
  </si>
  <si>
    <t xml:space="preserve">Skratiškių 12 </t>
  </si>
  <si>
    <t xml:space="preserve">Rinkuškių 20 </t>
  </si>
  <si>
    <t xml:space="preserve">Vilniaus 47A </t>
  </si>
  <si>
    <t>vidutinė lauko oro temperatūra: 4,1C; dienolaipsniai: 431,6</t>
  </si>
  <si>
    <t>Birutės 2 (renovuotas)</t>
  </si>
  <si>
    <t>Birutės 4 (renovuotas)</t>
  </si>
  <si>
    <t>Mackevičiaus 29 (renovuotas)</t>
  </si>
  <si>
    <t>Dariaus ir Girėno 2-1 (renovuotas)</t>
  </si>
  <si>
    <t>Dariaus ir Girėno 2-2 (renovuotas)</t>
  </si>
  <si>
    <t>Dariaus ir Girėno 4 (renovuotas)</t>
  </si>
  <si>
    <t>Birutės 3 (renovuotas)</t>
  </si>
  <si>
    <t>Birutės 1 (renovuotas)</t>
  </si>
  <si>
    <t xml:space="preserve">Janonio 12 </t>
  </si>
  <si>
    <t xml:space="preserve">Pievų 2 </t>
  </si>
  <si>
    <t>Kooperacijos 28</t>
  </si>
  <si>
    <t xml:space="preserve">Laucevičiaus 16  I korpusas </t>
  </si>
  <si>
    <t>Maironio 5a,Tytuvėnai</t>
  </si>
  <si>
    <r>
      <t>vidutinė lauko oro temperatūra: 5,1</t>
    </r>
    <r>
      <rPr>
        <i/>
        <vertAlign val="superscript"/>
        <sz val="10"/>
        <color indexed="12"/>
        <rFont val="Arial"/>
        <family val="2"/>
        <charset val="186"/>
      </rPr>
      <t>0</t>
    </r>
    <r>
      <rPr>
        <i/>
        <sz val="10"/>
        <color indexed="12"/>
        <rFont val="Arial"/>
        <family val="2"/>
        <charset val="186"/>
      </rPr>
      <t>C; dienolaipsniai: 399,6</t>
    </r>
  </si>
  <si>
    <t xml:space="preserve">ATEITIES 16  </t>
  </si>
  <si>
    <t>ATEITIES 36</t>
  </si>
  <si>
    <t xml:space="preserve">LIŠKIAVOS 8 </t>
  </si>
  <si>
    <t>VEISIEJŲ 9</t>
  </si>
  <si>
    <t>SVEIKATOS 18</t>
  </si>
  <si>
    <t>GARDINO 80</t>
  </si>
  <si>
    <t>VYTAUTO 47</t>
  </si>
  <si>
    <t>SEIRIJŲ 9</t>
  </si>
  <si>
    <t>ATEITIES 2</t>
  </si>
  <si>
    <t>NERAVŲ 27</t>
  </si>
  <si>
    <t xml:space="preserve">GARDINO 22 </t>
  </si>
  <si>
    <t>ŠILTNAMIŲ 24</t>
  </si>
  <si>
    <t>ŠILTNAMIŲ 26</t>
  </si>
  <si>
    <t xml:space="preserve">NERAVŲ 29  </t>
  </si>
  <si>
    <r>
      <t xml:space="preserve">vidutinė lauko oro temperatūra: 5,7 </t>
    </r>
    <r>
      <rPr>
        <i/>
        <vertAlign val="superscript"/>
        <sz val="10"/>
        <color indexed="12"/>
        <rFont val="Arial"/>
        <family val="2"/>
        <charset val="186"/>
      </rPr>
      <t>0</t>
    </r>
    <r>
      <rPr>
        <i/>
        <sz val="10"/>
        <color indexed="12"/>
        <rFont val="Arial"/>
        <family val="2"/>
        <charset val="186"/>
      </rPr>
      <t>C; dienolaipsniai: 381,2</t>
    </r>
  </si>
  <si>
    <t>Vilkaviškio 61 (renovuotas)</t>
  </si>
  <si>
    <t>Kosmonautų 28  (renovuotas)</t>
  </si>
  <si>
    <t>Gėlių 14  (renovuotas)</t>
  </si>
  <si>
    <t xml:space="preserve">Mokolų 51 </t>
  </si>
  <si>
    <t xml:space="preserve">Vytenio 8 </t>
  </si>
  <si>
    <t xml:space="preserve">R.Juknevičiaus 48 </t>
  </si>
  <si>
    <t xml:space="preserve">Vytauto 56A </t>
  </si>
  <si>
    <t>Garso 4</t>
  </si>
  <si>
    <t xml:space="preserve">Nausupės 8 </t>
  </si>
  <si>
    <t xml:space="preserve">J.Jablonskio 2 </t>
  </si>
  <si>
    <t xml:space="preserve">Jaunimo 7 </t>
  </si>
  <si>
    <t xml:space="preserve">Vytauto 33 </t>
  </si>
  <si>
    <t xml:space="preserve">Jaunimo 3 </t>
  </si>
  <si>
    <t xml:space="preserve">Maironio 34 </t>
  </si>
  <si>
    <t xml:space="preserve">M.Valančiaus 18 </t>
  </si>
  <si>
    <t xml:space="preserve">K.Donelaičio 5 - 2 </t>
  </si>
  <si>
    <t xml:space="preserve">Vandžiogalos 4D </t>
  </si>
  <si>
    <t>Vytauto 21</t>
  </si>
  <si>
    <t xml:space="preserve">Dvarkelio 7 </t>
  </si>
  <si>
    <t xml:space="preserve">Žemaitės 8 </t>
  </si>
  <si>
    <t>Žemaitės 10</t>
  </si>
  <si>
    <t>ŠILTNAMIŲ 18 (renovuotas)</t>
  </si>
  <si>
    <t>ŠILTNAMIŲ 22 (renovuotas)</t>
  </si>
</sst>
</file>

<file path=xl/styles.xml><?xml version="1.0" encoding="utf-8"?>
<styleSheet xmlns="http://schemas.openxmlformats.org/spreadsheetml/2006/main">
  <numFmts count="8"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0000"/>
    <numFmt numFmtId="168" formatCode="_-* #,##0.0000\ _L_t_-;\-* #,##0.0000\ _L_t_-;_-* &quot;-&quot;??\ _L_t_-;_-@_-"/>
    <numFmt numFmtId="169" formatCode="0.000000"/>
    <numFmt numFmtId="170" formatCode="#,##0.00_ ;\-#,##0.00\ "/>
  </numFmts>
  <fonts count="29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sz val="7.5"/>
      <name val="Arial"/>
      <family val="2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i/>
      <sz val="10"/>
      <color indexed="12"/>
      <name val="Arial"/>
      <family val="2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  <font>
      <i/>
      <vertAlign val="superscript"/>
      <sz val="10"/>
      <color indexed="12"/>
      <name val="Arial"/>
      <family val="2"/>
      <charset val="186"/>
    </font>
    <font>
      <sz val="8"/>
      <name val="Arial"/>
      <family val="2"/>
    </font>
    <font>
      <sz val="8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12"/>
      <name val="Arial"/>
      <family val="2"/>
      <charset val="186"/>
    </font>
    <font>
      <b/>
      <i/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9"/>
      <color rgb="FFC00000"/>
      <name val="Arial"/>
      <family val="2"/>
      <charset val="186"/>
    </font>
    <font>
      <sz val="9"/>
      <color rgb="FFC00000"/>
      <name val="Arial"/>
      <family val="2"/>
      <charset val="186"/>
    </font>
    <font>
      <sz val="8"/>
      <color rgb="FFC00000"/>
      <name val="Arial"/>
      <family val="2"/>
      <charset val="186"/>
    </font>
    <font>
      <i/>
      <sz val="10"/>
      <color rgb="FF0000FF"/>
      <name val="Arial"/>
      <family val="2"/>
      <charset val="186"/>
    </font>
    <font>
      <b/>
      <i/>
      <sz val="12"/>
      <name val="Arial"/>
      <family val="2"/>
      <charset val="186"/>
    </font>
    <font>
      <i/>
      <sz val="8"/>
      <color indexed="10"/>
      <name val="Arial"/>
      <family val="2"/>
    </font>
    <font>
      <sz val="12"/>
      <name val="Arial"/>
      <family val="2"/>
      <charset val="186"/>
    </font>
    <font>
      <u/>
      <sz val="8"/>
      <name val="Arial"/>
      <family val="2"/>
      <charset val="186"/>
    </font>
    <font>
      <b/>
      <sz val="10"/>
      <name val="Arial"/>
      <family val="2"/>
      <charset val="186"/>
    </font>
  </fonts>
  <fills count="2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rgb="FFFFCC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99"/>
        <bgColor indexed="22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</borders>
  <cellStyleXfs count="11">
    <xf numFmtId="0" fontId="0" fillId="0" borderId="0"/>
    <xf numFmtId="43" fontId="19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</cellStyleXfs>
  <cellXfs count="20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6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6" borderId="3" xfId="0" applyFont="1" applyFill="1" applyBorder="1"/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6" borderId="6" xfId="0" applyFont="1" applyFill="1" applyBorder="1"/>
    <xf numFmtId="0" fontId="2" fillId="6" borderId="6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2" fontId="2" fillId="8" borderId="8" xfId="0" applyNumberFormat="1" applyFont="1" applyFill="1" applyBorder="1" applyAlignment="1"/>
    <xf numFmtId="2" fontId="2" fillId="8" borderId="11" xfId="0" applyNumberFormat="1" applyFont="1" applyFill="1" applyBorder="1" applyAlignment="1"/>
    <xf numFmtId="0" fontId="2" fillId="8" borderId="3" xfId="0" applyFont="1" applyFill="1" applyBorder="1"/>
    <xf numFmtId="2" fontId="2" fillId="8" borderId="10" xfId="0" applyNumberFormat="1" applyFont="1" applyFill="1" applyBorder="1"/>
    <xf numFmtId="0" fontId="2" fillId="8" borderId="8" xfId="0" applyFont="1" applyFill="1" applyBorder="1"/>
    <xf numFmtId="2" fontId="2" fillId="8" borderId="8" xfId="0" applyNumberFormat="1" applyFont="1" applyFill="1" applyBorder="1" applyAlignment="1">
      <alignment horizontal="right"/>
    </xf>
    <xf numFmtId="2" fontId="2" fillId="8" borderId="11" xfId="0" applyNumberFormat="1" applyFont="1" applyFill="1" applyBorder="1"/>
    <xf numFmtId="2" fontId="2" fillId="8" borderId="3" xfId="0" applyNumberFormat="1" applyFont="1" applyFill="1" applyBorder="1"/>
    <xf numFmtId="1" fontId="2" fillId="8" borderId="3" xfId="0" applyNumberFormat="1" applyFont="1" applyFill="1" applyBorder="1"/>
    <xf numFmtId="167" fontId="2" fillId="8" borderId="3" xfId="0" applyNumberFormat="1" applyFont="1" applyFill="1" applyBorder="1"/>
    <xf numFmtId="2" fontId="2" fillId="8" borderId="8" xfId="0" applyNumberFormat="1" applyFont="1" applyFill="1" applyBorder="1"/>
    <xf numFmtId="1" fontId="2" fillId="8" borderId="8" xfId="0" applyNumberFormat="1" applyFont="1" applyFill="1" applyBorder="1"/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8" xfId="0" applyFont="1" applyFill="1" applyBorder="1"/>
    <xf numFmtId="0" fontId="3" fillId="0" borderId="14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2" fontId="2" fillId="8" borderId="3" xfId="0" applyNumberFormat="1" applyFont="1" applyFill="1" applyBorder="1" applyAlignment="1">
      <alignment horizontal="left" indent="3"/>
    </xf>
    <xf numFmtId="2" fontId="2" fillId="8" borderId="10" xfId="0" applyNumberFormat="1" applyFont="1" applyFill="1" applyBorder="1" applyAlignment="1">
      <alignment horizontal="left" indent="3"/>
    </xf>
    <xf numFmtId="2" fontId="2" fillId="8" borderId="8" xfId="0" applyNumberFormat="1" applyFont="1" applyFill="1" applyBorder="1" applyAlignment="1">
      <alignment horizontal="left" indent="3"/>
    </xf>
    <xf numFmtId="0" fontId="2" fillId="8" borderId="13" xfId="0" applyFont="1" applyFill="1" applyBorder="1" applyAlignment="1">
      <alignment horizontal="center"/>
    </xf>
    <xf numFmtId="167" fontId="2" fillId="8" borderId="8" xfId="0" applyNumberFormat="1" applyFont="1" applyFill="1" applyBorder="1"/>
    <xf numFmtId="0" fontId="4" fillId="8" borderId="3" xfId="0" applyFont="1" applyFill="1" applyBorder="1"/>
    <xf numFmtId="2" fontId="0" fillId="0" borderId="0" xfId="0" applyNumberFormat="1"/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0" fontId="2" fillId="6" borderId="6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 vertical="top"/>
    </xf>
    <xf numFmtId="2" fontId="2" fillId="0" borderId="0" xfId="0" applyNumberFormat="1" applyFont="1" applyAlignment="1">
      <alignment vertical="top"/>
    </xf>
    <xf numFmtId="0" fontId="2" fillId="6" borderId="13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2" fillId="7" borderId="3" xfId="0" applyFont="1" applyFill="1" applyBorder="1" applyAlignment="1">
      <alignment horizontal="center" vertical="top"/>
    </xf>
    <xf numFmtId="0" fontId="2" fillId="8" borderId="12" xfId="0" applyFont="1" applyFill="1" applyBorder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2" fontId="2" fillId="6" borderId="3" xfId="0" applyNumberFormat="1" applyFont="1" applyFill="1" applyBorder="1" applyAlignment="1">
      <alignment horizontal="center"/>
    </xf>
    <xf numFmtId="167" fontId="2" fillId="6" borderId="3" xfId="0" applyNumberFormat="1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 horizontal="center"/>
    </xf>
    <xf numFmtId="2" fontId="2" fillId="6" borderId="8" xfId="0" applyNumberFormat="1" applyFont="1" applyFill="1" applyBorder="1" applyAlignment="1">
      <alignment horizontal="center"/>
    </xf>
    <xf numFmtId="167" fontId="2" fillId="6" borderId="8" xfId="0" applyNumberFormat="1" applyFont="1" applyFill="1" applyBorder="1" applyAlignment="1">
      <alignment horizontal="center"/>
    </xf>
    <xf numFmtId="2" fontId="2" fillId="6" borderId="11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7" fontId="2" fillId="6" borderId="3" xfId="0" applyNumberFormat="1" applyFont="1" applyFill="1" applyBorder="1" applyAlignment="1" applyProtection="1">
      <alignment horizontal="center"/>
    </xf>
    <xf numFmtId="2" fontId="2" fillId="6" borderId="3" xfId="0" applyNumberFormat="1" applyFont="1" applyFill="1" applyBorder="1" applyAlignment="1" applyProtection="1">
      <alignment horizontal="center"/>
      <protection locked="0"/>
    </xf>
    <xf numFmtId="2" fontId="2" fillId="6" borderId="3" xfId="0" applyNumberFormat="1" applyFont="1" applyFill="1" applyBorder="1" applyAlignment="1" applyProtection="1">
      <alignment horizontal="center"/>
    </xf>
    <xf numFmtId="2" fontId="2" fillId="6" borderId="10" xfId="0" applyNumberFormat="1" applyFont="1" applyFill="1" applyBorder="1" applyAlignment="1" applyProtection="1">
      <alignment horizontal="center"/>
    </xf>
    <xf numFmtId="2" fontId="2" fillId="4" borderId="6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166" fontId="2" fillId="6" borderId="3" xfId="0" applyNumberFormat="1" applyFont="1" applyFill="1" applyBorder="1" applyAlignment="1">
      <alignment horizontal="center"/>
    </xf>
    <xf numFmtId="1" fontId="2" fillId="6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2" fontId="0" fillId="0" borderId="0" xfId="0" applyNumberFormat="1" applyBorder="1"/>
    <xf numFmtId="165" fontId="2" fillId="4" borderId="3" xfId="0" applyNumberFormat="1" applyFont="1" applyFill="1" applyBorder="1" applyAlignment="1">
      <alignment horizontal="center"/>
    </xf>
    <xf numFmtId="0" fontId="2" fillId="4" borderId="13" xfId="0" applyFont="1" applyFill="1" applyBorder="1"/>
    <xf numFmtId="166" fontId="2" fillId="8" borderId="3" xfId="0" applyNumberFormat="1" applyFont="1" applyFill="1" applyBorder="1" applyAlignment="1" applyProtection="1">
      <alignment horizontal="center"/>
      <protection locked="0"/>
    </xf>
    <xf numFmtId="167" fontId="2" fillId="8" borderId="3" xfId="0" applyNumberFormat="1" applyFont="1" applyFill="1" applyBorder="1" applyAlignment="1" applyProtection="1">
      <alignment horizontal="center"/>
    </xf>
    <xf numFmtId="2" fontId="2" fillId="8" borderId="10" xfId="0" applyNumberFormat="1" applyFont="1" applyFill="1" applyBorder="1" applyAlignment="1" applyProtection="1">
      <alignment horizontal="center"/>
    </xf>
    <xf numFmtId="2" fontId="2" fillId="8" borderId="3" xfId="0" applyNumberFormat="1" applyFont="1" applyFill="1" applyBorder="1" applyAlignment="1" applyProtection="1">
      <alignment horizontal="center"/>
    </xf>
    <xf numFmtId="165" fontId="2" fillId="6" borderId="8" xfId="0" applyNumberFormat="1" applyFont="1" applyFill="1" applyBorder="1" applyAlignment="1">
      <alignment horizontal="center"/>
    </xf>
    <xf numFmtId="166" fontId="2" fillId="2" borderId="13" xfId="0" applyNumberFormat="1" applyFont="1" applyFill="1" applyBorder="1"/>
    <xf numFmtId="165" fontId="2" fillId="4" borderId="8" xfId="0" applyNumberFormat="1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4" borderId="6" xfId="0" applyFont="1" applyFill="1" applyBorder="1"/>
    <xf numFmtId="0" fontId="2" fillId="10" borderId="1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165" fontId="2" fillId="6" borderId="3" xfId="0" applyNumberFormat="1" applyFont="1" applyFill="1" applyBorder="1"/>
    <xf numFmtId="165" fontId="2" fillId="6" borderId="3" xfId="0" applyNumberFormat="1" applyFont="1" applyFill="1" applyBorder="1" applyAlignment="1">
      <alignment horizontal="center"/>
    </xf>
    <xf numFmtId="2" fontId="2" fillId="6" borderId="6" xfId="0" applyNumberFormat="1" applyFont="1" applyFill="1" applyBorder="1" applyAlignment="1">
      <alignment horizontal="center"/>
    </xf>
    <xf numFmtId="0" fontId="2" fillId="10" borderId="3" xfId="0" applyFont="1" applyFill="1" applyBorder="1"/>
    <xf numFmtId="0" fontId="2" fillId="10" borderId="8" xfId="0" applyFont="1" applyFill="1" applyBorder="1"/>
    <xf numFmtId="0" fontId="2" fillId="10" borderId="13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166" fontId="2" fillId="8" borderId="3" xfId="0" applyNumberFormat="1" applyFont="1" applyFill="1" applyBorder="1" applyAlignment="1">
      <alignment horizontal="center"/>
    </xf>
    <xf numFmtId="2" fontId="2" fillId="8" borderId="3" xfId="0" applyNumberFormat="1" applyFont="1" applyFill="1" applyBorder="1" applyAlignment="1">
      <alignment horizontal="center"/>
    </xf>
    <xf numFmtId="0" fontId="2" fillId="8" borderId="13" xfId="0" applyFont="1" applyFill="1" applyBorder="1"/>
    <xf numFmtId="0" fontId="2" fillId="10" borderId="9" xfId="0" applyFont="1" applyFill="1" applyBorder="1" applyAlignment="1">
      <alignment horizontal="center" vertical="top"/>
    </xf>
    <xf numFmtId="0" fontId="2" fillId="10" borderId="17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1" fontId="2" fillId="6" borderId="8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21" xfId="0" applyFont="1" applyBorder="1"/>
    <xf numFmtId="165" fontId="2" fillId="6" borderId="3" xfId="0" applyNumberFormat="1" applyFont="1" applyFill="1" applyBorder="1" applyAlignment="1" applyProtection="1">
      <alignment horizontal="center"/>
      <protection locked="0"/>
    </xf>
    <xf numFmtId="165" fontId="11" fillId="6" borderId="3" xfId="0" applyNumberFormat="1" applyFont="1" applyFill="1" applyBorder="1" applyAlignment="1">
      <alignment horizontal="center"/>
    </xf>
    <xf numFmtId="165" fontId="2" fillId="0" borderId="0" xfId="0" applyNumberFormat="1" applyFont="1"/>
    <xf numFmtId="165" fontId="2" fillId="8" borderId="3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left"/>
    </xf>
    <xf numFmtId="0" fontId="2" fillId="11" borderId="3" xfId="0" applyFont="1" applyFill="1" applyBorder="1" applyAlignment="1">
      <alignment horizontal="center"/>
    </xf>
    <xf numFmtId="166" fontId="2" fillId="11" borderId="3" xfId="0" applyNumberFormat="1" applyFont="1" applyFill="1" applyBorder="1" applyAlignment="1">
      <alignment horizontal="right"/>
    </xf>
    <xf numFmtId="166" fontId="2" fillId="11" borderId="3" xfId="0" applyNumberFormat="1" applyFont="1" applyFill="1" applyBorder="1"/>
    <xf numFmtId="166" fontId="2" fillId="11" borderId="3" xfId="0" applyNumberFormat="1" applyFont="1" applyFill="1" applyBorder="1" applyAlignment="1">
      <alignment horizontal="center"/>
    </xf>
    <xf numFmtId="167" fontId="2" fillId="11" borderId="3" xfId="0" applyNumberFormat="1" applyFont="1" applyFill="1" applyBorder="1"/>
    <xf numFmtId="2" fontId="2" fillId="11" borderId="3" xfId="0" applyNumberFormat="1" applyFont="1" applyFill="1" applyBorder="1"/>
    <xf numFmtId="2" fontId="2" fillId="11" borderId="3" xfId="0" applyNumberFormat="1" applyFont="1" applyFill="1" applyBorder="1" applyAlignment="1">
      <alignment horizontal="center"/>
    </xf>
    <xf numFmtId="2" fontId="2" fillId="11" borderId="3" xfId="0" applyNumberFormat="1" applyFont="1" applyFill="1" applyBorder="1" applyAlignment="1">
      <alignment horizontal="left" indent="3"/>
    </xf>
    <xf numFmtId="2" fontId="2" fillId="11" borderId="28" xfId="0" applyNumberFormat="1" applyFont="1" applyFill="1" applyBorder="1" applyAlignment="1">
      <alignment horizontal="left" indent="3"/>
    </xf>
    <xf numFmtId="2" fontId="2" fillId="11" borderId="19" xfId="0" applyNumberFormat="1" applyFont="1" applyFill="1" applyBorder="1" applyAlignment="1">
      <alignment horizontal="left" indent="3"/>
    </xf>
    <xf numFmtId="166" fontId="2" fillId="6" borderId="6" xfId="0" applyNumberFormat="1" applyFont="1" applyFill="1" applyBorder="1"/>
    <xf numFmtId="166" fontId="2" fillId="6" borderId="6" xfId="0" applyNumberFormat="1" applyFont="1" applyFill="1" applyBorder="1" applyAlignment="1">
      <alignment horizontal="center"/>
    </xf>
    <xf numFmtId="167" fontId="2" fillId="6" borderId="6" xfId="0" applyNumberFormat="1" applyFont="1" applyFill="1" applyBorder="1"/>
    <xf numFmtId="2" fontId="2" fillId="6" borderId="6" xfId="0" applyNumberFormat="1" applyFont="1" applyFill="1" applyBorder="1"/>
    <xf numFmtId="2" fontId="2" fillId="6" borderId="6" xfId="0" applyNumberFormat="1" applyFont="1" applyFill="1" applyBorder="1" applyAlignment="1">
      <alignment horizontal="left" indent="3"/>
    </xf>
    <xf numFmtId="2" fontId="2" fillId="6" borderId="27" xfId="0" applyNumberFormat="1" applyFont="1" applyFill="1" applyBorder="1" applyAlignment="1">
      <alignment horizontal="left" indent="3"/>
    </xf>
    <xf numFmtId="166" fontId="2" fillId="6" borderId="3" xfId="0" applyNumberFormat="1" applyFont="1" applyFill="1" applyBorder="1"/>
    <xf numFmtId="167" fontId="2" fillId="6" borderId="3" xfId="0" applyNumberFormat="1" applyFont="1" applyFill="1" applyBorder="1"/>
    <xf numFmtId="2" fontId="2" fillId="6" borderId="3" xfId="0" applyNumberFormat="1" applyFont="1" applyFill="1" applyBorder="1"/>
    <xf numFmtId="2" fontId="2" fillId="6" borderId="3" xfId="0" applyNumberFormat="1" applyFont="1" applyFill="1" applyBorder="1" applyAlignment="1">
      <alignment horizontal="left" indent="3"/>
    </xf>
    <xf numFmtId="2" fontId="2" fillId="6" borderId="10" xfId="0" applyNumberFormat="1" applyFont="1" applyFill="1" applyBorder="1" applyAlignment="1">
      <alignment horizontal="left" indent="3"/>
    </xf>
    <xf numFmtId="0" fontId="2" fillId="12" borderId="6" xfId="0" applyFont="1" applyFill="1" applyBorder="1" applyAlignment="1">
      <alignment horizontal="center"/>
    </xf>
    <xf numFmtId="0" fontId="2" fillId="12" borderId="6" xfId="0" applyFont="1" applyFill="1" applyBorder="1"/>
    <xf numFmtId="166" fontId="2" fillId="12" borderId="6" xfId="0" applyNumberFormat="1" applyFont="1" applyFill="1" applyBorder="1"/>
    <xf numFmtId="166" fontId="2" fillId="12" borderId="6" xfId="0" applyNumberFormat="1" applyFont="1" applyFill="1" applyBorder="1" applyAlignment="1">
      <alignment horizontal="center"/>
    </xf>
    <xf numFmtId="167" fontId="2" fillId="12" borderId="6" xfId="0" applyNumberFormat="1" applyFont="1" applyFill="1" applyBorder="1"/>
    <xf numFmtId="2" fontId="2" fillId="12" borderId="6" xfId="0" applyNumberFormat="1" applyFont="1" applyFill="1" applyBorder="1"/>
    <xf numFmtId="2" fontId="2" fillId="12" borderId="6" xfId="0" applyNumberFormat="1" applyFont="1" applyFill="1" applyBorder="1" applyAlignment="1">
      <alignment horizontal="center"/>
    </xf>
    <xf numFmtId="2" fontId="2" fillId="12" borderId="27" xfId="0" applyNumberFormat="1" applyFont="1" applyFill="1" applyBorder="1" applyAlignment="1">
      <alignment horizontal="left" indent="3"/>
    </xf>
    <xf numFmtId="0" fontId="2" fillId="12" borderId="3" xfId="0" applyFont="1" applyFill="1" applyBorder="1" applyAlignment="1">
      <alignment horizontal="center"/>
    </xf>
    <xf numFmtId="0" fontId="2" fillId="12" borderId="3" xfId="0" applyFont="1" applyFill="1" applyBorder="1"/>
    <xf numFmtId="166" fontId="2" fillId="12" borderId="3" xfId="0" applyNumberFormat="1" applyFont="1" applyFill="1" applyBorder="1"/>
    <xf numFmtId="166" fontId="2" fillId="12" borderId="3" xfId="0" applyNumberFormat="1" applyFont="1" applyFill="1" applyBorder="1" applyAlignment="1">
      <alignment horizontal="center"/>
    </xf>
    <xf numFmtId="167" fontId="2" fillId="12" borderId="3" xfId="0" applyNumberFormat="1" applyFont="1" applyFill="1" applyBorder="1"/>
    <xf numFmtId="2" fontId="2" fillId="12" borderId="3" xfId="0" applyNumberFormat="1" applyFont="1" applyFill="1" applyBorder="1"/>
    <xf numFmtId="2" fontId="2" fillId="12" borderId="3" xfId="0" applyNumberFormat="1" applyFont="1" applyFill="1" applyBorder="1" applyAlignment="1">
      <alignment horizontal="center"/>
    </xf>
    <xf numFmtId="2" fontId="2" fillId="12" borderId="3" xfId="0" applyNumberFormat="1" applyFont="1" applyFill="1" applyBorder="1" applyAlignment="1">
      <alignment horizontal="left" indent="3"/>
    </xf>
    <xf numFmtId="2" fontId="2" fillId="12" borderId="10" xfId="0" applyNumberFormat="1" applyFont="1" applyFill="1" applyBorder="1" applyAlignment="1">
      <alignment horizontal="left" indent="3"/>
    </xf>
    <xf numFmtId="0" fontId="2" fillId="12" borderId="8" xfId="0" applyFont="1" applyFill="1" applyBorder="1" applyAlignment="1">
      <alignment horizontal="center"/>
    </xf>
    <xf numFmtId="0" fontId="2" fillId="12" borderId="8" xfId="0" applyFont="1" applyFill="1" applyBorder="1"/>
    <xf numFmtId="166" fontId="2" fillId="12" borderId="8" xfId="0" applyNumberFormat="1" applyFont="1" applyFill="1" applyBorder="1"/>
    <xf numFmtId="166" fontId="2" fillId="12" borderId="8" xfId="0" applyNumberFormat="1" applyFont="1" applyFill="1" applyBorder="1" applyAlignment="1">
      <alignment horizontal="center"/>
    </xf>
    <xf numFmtId="167" fontId="2" fillId="12" borderId="8" xfId="0" applyNumberFormat="1" applyFont="1" applyFill="1" applyBorder="1"/>
    <xf numFmtId="2" fontId="2" fillId="12" borderId="8" xfId="0" applyNumberFormat="1" applyFont="1" applyFill="1" applyBorder="1"/>
    <xf numFmtId="2" fontId="2" fillId="12" borderId="8" xfId="0" applyNumberFormat="1" applyFont="1" applyFill="1" applyBorder="1" applyAlignment="1">
      <alignment horizontal="center"/>
    </xf>
    <xf numFmtId="2" fontId="2" fillId="12" borderId="8" xfId="0" applyNumberFormat="1" applyFont="1" applyFill="1" applyBorder="1" applyAlignment="1">
      <alignment horizontal="left" indent="3"/>
    </xf>
    <xf numFmtId="2" fontId="2" fillId="12" borderId="11" xfId="0" applyNumberFormat="1" applyFont="1" applyFill="1" applyBorder="1" applyAlignment="1">
      <alignment horizontal="left" indent="3"/>
    </xf>
    <xf numFmtId="166" fontId="2" fillId="10" borderId="13" xfId="0" applyNumberFormat="1" applyFont="1" applyFill="1" applyBorder="1"/>
    <xf numFmtId="167" fontId="2" fillId="10" borderId="13" xfId="0" applyNumberFormat="1" applyFont="1" applyFill="1" applyBorder="1"/>
    <xf numFmtId="2" fontId="2" fillId="10" borderId="13" xfId="0" applyNumberFormat="1" applyFont="1" applyFill="1" applyBorder="1"/>
    <xf numFmtId="2" fontId="2" fillId="10" borderId="13" xfId="0" applyNumberFormat="1" applyFont="1" applyFill="1" applyBorder="1" applyAlignment="1">
      <alignment horizontal="left" indent="3"/>
    </xf>
    <xf numFmtId="2" fontId="2" fillId="10" borderId="28" xfId="0" applyNumberFormat="1" applyFont="1" applyFill="1" applyBorder="1" applyAlignment="1">
      <alignment horizontal="left" indent="3"/>
    </xf>
    <xf numFmtId="0" fontId="2" fillId="10" borderId="22" xfId="0" applyFont="1" applyFill="1" applyBorder="1" applyAlignment="1">
      <alignment horizontal="center"/>
    </xf>
    <xf numFmtId="0" fontId="2" fillId="13" borderId="6" xfId="0" applyFont="1" applyFill="1" applyBorder="1" applyAlignment="1">
      <alignment horizontal="center"/>
    </xf>
    <xf numFmtId="166" fontId="2" fillId="13" borderId="6" xfId="0" applyNumberFormat="1" applyFont="1" applyFill="1" applyBorder="1"/>
    <xf numFmtId="2" fontId="2" fillId="13" borderId="6" xfId="0" applyNumberFormat="1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166" fontId="2" fillId="13" borderId="3" xfId="0" applyNumberFormat="1" applyFont="1" applyFill="1" applyBorder="1"/>
    <xf numFmtId="2" fontId="2" fillId="13" borderId="3" xfId="0" applyNumberFormat="1" applyFont="1" applyFill="1" applyBorder="1" applyAlignment="1">
      <alignment horizontal="center"/>
    </xf>
    <xf numFmtId="0" fontId="2" fillId="13" borderId="8" xfId="0" applyFont="1" applyFill="1" applyBorder="1" applyAlignment="1">
      <alignment horizontal="center"/>
    </xf>
    <xf numFmtId="166" fontId="2" fillId="13" borderId="8" xfId="0" applyNumberFormat="1" applyFont="1" applyFill="1" applyBorder="1"/>
    <xf numFmtId="2" fontId="2" fillId="13" borderId="8" xfId="0" applyNumberFormat="1" applyFont="1" applyFill="1" applyBorder="1" applyAlignment="1">
      <alignment horizontal="center"/>
    </xf>
    <xf numFmtId="166" fontId="2" fillId="4" borderId="6" xfId="0" applyNumberFormat="1" applyFont="1" applyFill="1" applyBorder="1"/>
    <xf numFmtId="166" fontId="2" fillId="4" borderId="6" xfId="0" applyNumberFormat="1" applyFont="1" applyFill="1" applyBorder="1" applyAlignment="1">
      <alignment horizontal="center"/>
    </xf>
    <xf numFmtId="167" fontId="2" fillId="4" borderId="6" xfId="0" applyNumberFormat="1" applyFont="1" applyFill="1" applyBorder="1"/>
    <xf numFmtId="2" fontId="2" fillId="4" borderId="6" xfId="0" applyNumberFormat="1" applyFont="1" applyFill="1" applyBorder="1"/>
    <xf numFmtId="2" fontId="2" fillId="4" borderId="6" xfId="0" applyNumberFormat="1" applyFont="1" applyFill="1" applyBorder="1" applyAlignment="1">
      <alignment horizontal="left" indent="3"/>
    </xf>
    <xf numFmtId="2" fontId="2" fillId="4" borderId="27" xfId="0" applyNumberFormat="1" applyFont="1" applyFill="1" applyBorder="1" applyAlignment="1">
      <alignment horizontal="left" indent="3"/>
    </xf>
    <xf numFmtId="166" fontId="2" fillId="4" borderId="3" xfId="0" applyNumberFormat="1" applyFont="1" applyFill="1" applyBorder="1"/>
    <xf numFmtId="166" fontId="2" fillId="4" borderId="8" xfId="0" applyNumberFormat="1" applyFont="1" applyFill="1" applyBorder="1"/>
    <xf numFmtId="2" fontId="2" fillId="4" borderId="11" xfId="0" applyNumberFormat="1" applyFont="1" applyFill="1" applyBorder="1" applyAlignment="1">
      <alignment horizontal="left" indent="3"/>
    </xf>
    <xf numFmtId="0" fontId="20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21" fillId="0" borderId="0" xfId="0" applyFont="1"/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22" fillId="0" borderId="0" xfId="0" applyFont="1"/>
    <xf numFmtId="0" fontId="2" fillId="0" borderId="0" xfId="0" applyFont="1" applyBorder="1" applyAlignment="1">
      <alignment vertical="center"/>
    </xf>
    <xf numFmtId="0" fontId="2" fillId="14" borderId="0" xfId="0" applyFont="1" applyFill="1" applyBorder="1" applyAlignment="1">
      <alignment vertical="center"/>
    </xf>
    <xf numFmtId="0" fontId="2" fillId="14" borderId="0" xfId="0" applyFont="1" applyFill="1" applyBorder="1"/>
    <xf numFmtId="0" fontId="2" fillId="14" borderId="0" xfId="0" applyFont="1" applyFill="1" applyBorder="1" applyAlignment="1">
      <alignment horizontal="center"/>
    </xf>
    <xf numFmtId="165" fontId="2" fillId="14" borderId="0" xfId="0" applyNumberFormat="1" applyFont="1" applyFill="1" applyBorder="1" applyAlignment="1">
      <alignment horizontal="center" vertical="center"/>
    </xf>
    <xf numFmtId="1" fontId="2" fillId="14" borderId="0" xfId="0" applyNumberFormat="1" applyFont="1" applyFill="1" applyBorder="1" applyAlignment="1">
      <alignment horizontal="center" vertical="center"/>
    </xf>
    <xf numFmtId="167" fontId="2" fillId="14" borderId="0" xfId="0" applyNumberFormat="1" applyFont="1" applyFill="1" applyBorder="1" applyAlignment="1">
      <alignment horizontal="center" vertical="center"/>
    </xf>
    <xf numFmtId="2" fontId="2" fillId="14" borderId="0" xfId="0" applyNumberFormat="1" applyFont="1" applyFill="1" applyBorder="1" applyAlignment="1">
      <alignment horizontal="center" vertical="center"/>
    </xf>
    <xf numFmtId="0" fontId="2" fillId="9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65" fontId="2" fillId="2" borderId="6" xfId="0" applyNumberFormat="1" applyFont="1" applyFill="1" applyBorder="1" applyAlignment="1">
      <alignment horizontal="center"/>
    </xf>
    <xf numFmtId="167" fontId="2" fillId="2" borderId="6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left" indent="3"/>
    </xf>
    <xf numFmtId="2" fontId="2" fillId="2" borderId="17" xfId="0" applyNumberFormat="1" applyFont="1" applyFill="1" applyBorder="1" applyAlignment="1">
      <alignment horizontal="left" indent="3"/>
    </xf>
    <xf numFmtId="0" fontId="2" fillId="5" borderId="13" xfId="0" applyFont="1" applyFill="1" applyBorder="1" applyAlignment="1">
      <alignment horizontal="center"/>
    </xf>
    <xf numFmtId="165" fontId="2" fillId="5" borderId="13" xfId="0" applyNumberFormat="1" applyFont="1" applyFill="1" applyBorder="1" applyAlignment="1">
      <alignment horizontal="center"/>
    </xf>
    <xf numFmtId="2" fontId="2" fillId="5" borderId="17" xfId="0" applyNumberFormat="1" applyFont="1" applyFill="1" applyBorder="1" applyAlignment="1">
      <alignment horizontal="left" indent="3"/>
    </xf>
    <xf numFmtId="2" fontId="2" fillId="5" borderId="13" xfId="0" applyNumberFormat="1" applyFont="1" applyFill="1" applyBorder="1" applyAlignment="1">
      <alignment horizontal="left" indent="3"/>
    </xf>
    <xf numFmtId="2" fontId="2" fillId="5" borderId="28" xfId="0" applyNumberFormat="1" applyFont="1" applyFill="1" applyBorder="1" applyAlignment="1">
      <alignment horizontal="left" indent="3"/>
    </xf>
    <xf numFmtId="0" fontId="2" fillId="5" borderId="3" xfId="0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167" fontId="2" fillId="5" borderId="3" xfId="0" applyNumberFormat="1" applyFont="1" applyFill="1" applyBorder="1" applyAlignment="1">
      <alignment horizontal="center"/>
    </xf>
    <xf numFmtId="2" fontId="2" fillId="5" borderId="3" xfId="0" applyNumberFormat="1" applyFont="1" applyFill="1" applyBorder="1" applyAlignment="1">
      <alignment horizontal="left" indent="3"/>
    </xf>
    <xf numFmtId="2" fontId="2" fillId="5" borderId="10" xfId="0" applyNumberFormat="1" applyFont="1" applyFill="1" applyBorder="1" applyAlignment="1">
      <alignment horizontal="left" indent="3"/>
    </xf>
    <xf numFmtId="2" fontId="2" fillId="5" borderId="3" xfId="0" applyNumberFormat="1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167" fontId="2" fillId="3" borderId="6" xfId="0" applyNumberFormat="1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left" indent="3"/>
    </xf>
    <xf numFmtId="2" fontId="2" fillId="3" borderId="6" xfId="0" applyNumberFormat="1" applyFont="1" applyFill="1" applyBorder="1" applyAlignment="1">
      <alignment horizontal="left" indent="3"/>
    </xf>
    <xf numFmtId="2" fontId="2" fillId="3" borderId="27" xfId="0" applyNumberFormat="1" applyFont="1" applyFill="1" applyBorder="1" applyAlignment="1">
      <alignment horizontal="left" indent="3"/>
    </xf>
    <xf numFmtId="2" fontId="2" fillId="3" borderId="17" xfId="0" applyNumberFormat="1" applyFont="1" applyFill="1" applyBorder="1" applyAlignment="1">
      <alignment horizontal="left" indent="3"/>
    </xf>
    <xf numFmtId="2" fontId="2" fillId="3" borderId="3" xfId="0" applyNumberFormat="1" applyFont="1" applyFill="1" applyBorder="1" applyAlignment="1">
      <alignment horizontal="left" indent="3"/>
    </xf>
    <xf numFmtId="2" fontId="2" fillId="3" borderId="10" xfId="0" applyNumberFormat="1" applyFont="1" applyFill="1" applyBorder="1" applyAlignment="1">
      <alignment horizontal="left" indent="3"/>
    </xf>
    <xf numFmtId="2" fontId="2" fillId="3" borderId="18" xfId="0" applyNumberFormat="1" applyFont="1" applyFill="1" applyBorder="1" applyAlignment="1">
      <alignment horizontal="left" indent="3"/>
    </xf>
    <xf numFmtId="2" fontId="2" fillId="3" borderId="8" xfId="0" applyNumberFormat="1" applyFont="1" applyFill="1" applyBorder="1" applyAlignment="1">
      <alignment horizontal="left" indent="3"/>
    </xf>
    <xf numFmtId="2" fontId="2" fillId="3" borderId="11" xfId="0" applyNumberFormat="1" applyFont="1" applyFill="1" applyBorder="1" applyAlignment="1">
      <alignment horizontal="left" indent="3"/>
    </xf>
    <xf numFmtId="0" fontId="2" fillId="0" borderId="0" xfId="0" applyFont="1" applyAlignment="1">
      <alignment horizontal="left"/>
    </xf>
    <xf numFmtId="0" fontId="2" fillId="0" borderId="38" xfId="0" applyFont="1" applyBorder="1"/>
    <xf numFmtId="0" fontId="2" fillId="0" borderId="37" xfId="0" applyFont="1" applyBorder="1" applyAlignment="1">
      <alignment vertical="center"/>
    </xf>
    <xf numFmtId="0" fontId="2" fillId="0" borderId="39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2" fontId="3" fillId="0" borderId="41" xfId="0" applyNumberFormat="1" applyFont="1" applyBorder="1" applyAlignment="1">
      <alignment horizontal="center" wrapText="1"/>
    </xf>
    <xf numFmtId="0" fontId="2" fillId="15" borderId="3" xfId="0" applyFont="1" applyFill="1" applyBorder="1"/>
    <xf numFmtId="0" fontId="2" fillId="16" borderId="3" xfId="0" applyFont="1" applyFill="1" applyBorder="1" applyAlignment="1">
      <alignment horizontal="center"/>
    </xf>
    <xf numFmtId="0" fontId="2" fillId="16" borderId="3" xfId="0" applyFont="1" applyFill="1" applyBorder="1"/>
    <xf numFmtId="167" fontId="2" fillId="16" borderId="3" xfId="0" applyNumberFormat="1" applyFont="1" applyFill="1" applyBorder="1"/>
    <xf numFmtId="2" fontId="2" fillId="16" borderId="3" xfId="0" applyNumberFormat="1" applyFont="1" applyFill="1" applyBorder="1"/>
    <xf numFmtId="2" fontId="2" fillId="16" borderId="3" xfId="0" applyNumberFormat="1" applyFont="1" applyFill="1" applyBorder="1" applyAlignment="1">
      <alignment horizontal="left" indent="3"/>
    </xf>
    <xf numFmtId="2" fontId="2" fillId="16" borderId="10" xfId="0" applyNumberFormat="1" applyFont="1" applyFill="1" applyBorder="1" applyAlignment="1">
      <alignment horizontal="left" indent="3"/>
    </xf>
    <xf numFmtId="0" fontId="2" fillId="16" borderId="6" xfId="0" applyFont="1" applyFill="1" applyBorder="1" applyAlignment="1">
      <alignment horizontal="center"/>
    </xf>
    <xf numFmtId="0" fontId="2" fillId="16" borderId="8" xfId="0" applyFont="1" applyFill="1" applyBorder="1" applyAlignment="1">
      <alignment horizontal="center"/>
    </xf>
    <xf numFmtId="2" fontId="2" fillId="16" borderId="8" xfId="0" applyNumberFormat="1" applyFont="1" applyFill="1" applyBorder="1" applyAlignment="1">
      <alignment horizontal="left" indent="3"/>
    </xf>
    <xf numFmtId="2" fontId="2" fillId="16" borderId="11" xfId="0" applyNumberFormat="1" applyFont="1" applyFill="1" applyBorder="1" applyAlignment="1">
      <alignment horizontal="left" indent="3"/>
    </xf>
    <xf numFmtId="2" fontId="2" fillId="6" borderId="8" xfId="0" applyNumberFormat="1" applyFont="1" applyFill="1" applyBorder="1" applyAlignment="1">
      <alignment horizontal="left" indent="3"/>
    </xf>
    <xf numFmtId="2" fontId="2" fillId="6" borderId="11" xfId="0" applyNumberFormat="1" applyFont="1" applyFill="1" applyBorder="1" applyAlignment="1">
      <alignment horizontal="left" indent="3"/>
    </xf>
    <xf numFmtId="2" fontId="2" fillId="6" borderId="1" xfId="0" applyNumberFormat="1" applyFont="1" applyFill="1" applyBorder="1" applyAlignment="1">
      <alignment horizontal="left" indent="3"/>
    </xf>
    <xf numFmtId="2" fontId="2" fillId="6" borderId="2" xfId="0" applyNumberFormat="1" applyFont="1" applyFill="1" applyBorder="1" applyAlignment="1">
      <alignment horizontal="left" indent="3"/>
    </xf>
    <xf numFmtId="0" fontId="2" fillId="16" borderId="1" xfId="0" applyFont="1" applyFill="1" applyBorder="1" applyAlignment="1">
      <alignment horizontal="center"/>
    </xf>
    <xf numFmtId="167" fontId="2" fillId="4" borderId="13" xfId="0" applyNumberFormat="1" applyFont="1" applyFill="1" applyBorder="1"/>
    <xf numFmtId="2" fontId="2" fillId="4" borderId="13" xfId="0" applyNumberFormat="1" applyFont="1" applyFill="1" applyBorder="1"/>
    <xf numFmtId="2" fontId="2" fillId="4" borderId="13" xfId="0" applyNumberFormat="1" applyFont="1" applyFill="1" applyBorder="1" applyAlignment="1">
      <alignment horizontal="left" indent="3"/>
    </xf>
    <xf numFmtId="2" fontId="2" fillId="4" borderId="28" xfId="0" applyNumberFormat="1" applyFont="1" applyFill="1" applyBorder="1" applyAlignment="1">
      <alignment horizontal="left" indent="3"/>
    </xf>
    <xf numFmtId="0" fontId="2" fillId="15" borderId="8" xfId="0" applyFont="1" applyFill="1" applyBorder="1"/>
    <xf numFmtId="0" fontId="2" fillId="16" borderId="13" xfId="0" applyFont="1" applyFill="1" applyBorder="1" applyAlignment="1">
      <alignment horizontal="center"/>
    </xf>
    <xf numFmtId="0" fontId="2" fillId="16" borderId="13" xfId="0" applyFont="1" applyFill="1" applyBorder="1"/>
    <xf numFmtId="165" fontId="2" fillId="16" borderId="3" xfId="0" applyNumberFormat="1" applyFont="1" applyFill="1" applyBorder="1"/>
    <xf numFmtId="0" fontId="2" fillId="15" borderId="3" xfId="0" applyFont="1" applyFill="1" applyBorder="1" applyAlignment="1">
      <alignment horizontal="center"/>
    </xf>
    <xf numFmtId="165" fontId="2" fillId="15" borderId="3" xfId="0" applyNumberFormat="1" applyFont="1" applyFill="1" applyBorder="1" applyAlignment="1">
      <alignment horizontal="center"/>
    </xf>
    <xf numFmtId="2" fontId="2" fillId="15" borderId="3" xfId="0" applyNumberFormat="1" applyFont="1" applyFill="1" applyBorder="1" applyAlignment="1">
      <alignment horizontal="center"/>
    </xf>
    <xf numFmtId="167" fontId="2" fillId="15" borderId="3" xfId="0" applyNumberFormat="1" applyFont="1" applyFill="1" applyBorder="1" applyAlignment="1">
      <alignment horizontal="center"/>
    </xf>
    <xf numFmtId="0" fontId="2" fillId="15" borderId="8" xfId="0" applyFont="1" applyFill="1" applyBorder="1" applyAlignment="1">
      <alignment horizontal="center"/>
    </xf>
    <xf numFmtId="165" fontId="2" fillId="15" borderId="8" xfId="0" applyNumberFormat="1" applyFont="1" applyFill="1" applyBorder="1" applyAlignment="1">
      <alignment horizontal="center"/>
    </xf>
    <xf numFmtId="2" fontId="2" fillId="15" borderId="8" xfId="0" applyNumberFormat="1" applyFont="1" applyFill="1" applyBorder="1" applyAlignment="1">
      <alignment horizontal="center"/>
    </xf>
    <xf numFmtId="167" fontId="2" fillId="15" borderId="8" xfId="0" applyNumberFormat="1" applyFont="1" applyFill="1" applyBorder="1" applyAlignment="1">
      <alignment horizontal="center"/>
    </xf>
    <xf numFmtId="0" fontId="2" fillId="15" borderId="6" xfId="0" applyFont="1" applyFill="1" applyBorder="1" applyAlignment="1">
      <alignment horizontal="center"/>
    </xf>
    <xf numFmtId="1" fontId="2" fillId="15" borderId="3" xfId="0" applyNumberFormat="1" applyFont="1" applyFill="1" applyBorder="1" applyAlignment="1">
      <alignment horizontal="center"/>
    </xf>
    <xf numFmtId="0" fontId="2" fillId="16" borderId="8" xfId="0" applyFont="1" applyFill="1" applyBorder="1"/>
    <xf numFmtId="165" fontId="2" fillId="16" borderId="8" xfId="0" applyNumberFormat="1" applyFont="1" applyFill="1" applyBorder="1" applyAlignment="1">
      <alignment horizontal="center"/>
    </xf>
    <xf numFmtId="2" fontId="2" fillId="16" borderId="8" xfId="0" applyNumberFormat="1" applyFont="1" applyFill="1" applyBorder="1" applyAlignment="1">
      <alignment horizontal="center"/>
    </xf>
    <xf numFmtId="167" fontId="2" fillId="16" borderId="8" xfId="0" applyNumberFormat="1" applyFont="1" applyFill="1" applyBorder="1" applyAlignment="1">
      <alignment horizontal="center"/>
    </xf>
    <xf numFmtId="2" fontId="2" fillId="8" borderId="11" xfId="0" applyNumberFormat="1" applyFont="1" applyFill="1" applyBorder="1" applyAlignment="1">
      <alignment horizontal="left" indent="3"/>
    </xf>
    <xf numFmtId="166" fontId="2" fillId="4" borderId="13" xfId="0" applyNumberFormat="1" applyFont="1" applyFill="1" applyBorder="1"/>
    <xf numFmtId="1" fontId="2" fillId="15" borderId="8" xfId="0" applyNumberFormat="1" applyFont="1" applyFill="1" applyBorder="1" applyAlignment="1">
      <alignment horizontal="center"/>
    </xf>
    <xf numFmtId="166" fontId="2" fillId="16" borderId="13" xfId="0" applyNumberFormat="1" applyFont="1" applyFill="1" applyBorder="1"/>
    <xf numFmtId="166" fontId="2" fillId="8" borderId="3" xfId="0" applyNumberFormat="1" applyFont="1" applyFill="1" applyBorder="1"/>
    <xf numFmtId="166" fontId="2" fillId="16" borderId="3" xfId="0" applyNumberFormat="1" applyFont="1" applyFill="1" applyBorder="1"/>
    <xf numFmtId="1" fontId="2" fillId="16" borderId="8" xfId="0" applyNumberFormat="1" applyFont="1" applyFill="1" applyBorder="1" applyAlignment="1">
      <alignment horizontal="center"/>
    </xf>
    <xf numFmtId="166" fontId="2" fillId="16" borderId="6" xfId="0" applyNumberFormat="1" applyFont="1" applyFill="1" applyBorder="1"/>
    <xf numFmtId="2" fontId="2" fillId="16" borderId="11" xfId="0" applyNumberFormat="1" applyFont="1" applyFill="1" applyBorder="1" applyAlignment="1">
      <alignment horizontal="center"/>
    </xf>
    <xf numFmtId="166" fontId="2" fillId="8" borderId="6" xfId="0" applyNumberFormat="1" applyFont="1" applyFill="1" applyBorder="1"/>
    <xf numFmtId="166" fontId="2" fillId="4" borderId="6" xfId="0" applyNumberFormat="1" applyFont="1" applyFill="1" applyBorder="1" applyAlignment="1">
      <alignment horizontal="left" indent="4"/>
    </xf>
    <xf numFmtId="166" fontId="2" fillId="4" borderId="3" xfId="0" applyNumberFormat="1" applyFont="1" applyFill="1" applyBorder="1" applyAlignment="1">
      <alignment horizontal="left" indent="4"/>
    </xf>
    <xf numFmtId="166" fontId="2" fillId="16" borderId="3" xfId="0" applyNumberFormat="1" applyFont="1" applyFill="1" applyBorder="1" applyAlignment="1">
      <alignment horizontal="left" indent="4"/>
    </xf>
    <xf numFmtId="166" fontId="2" fillId="16" borderId="8" xfId="0" applyNumberFormat="1" applyFont="1" applyFill="1" applyBorder="1"/>
    <xf numFmtId="167" fontId="2" fillId="16" borderId="8" xfId="0" applyNumberFormat="1" applyFont="1" applyFill="1" applyBorder="1"/>
    <xf numFmtId="2" fontId="2" fillId="16" borderId="8" xfId="0" applyNumberFormat="1" applyFont="1" applyFill="1" applyBorder="1"/>
    <xf numFmtId="2" fontId="2" fillId="2" borderId="13" xfId="0" applyNumberFormat="1" applyFont="1" applyFill="1" applyBorder="1"/>
    <xf numFmtId="167" fontId="2" fillId="2" borderId="13" xfId="0" applyNumberFormat="1" applyFont="1" applyFill="1" applyBorder="1"/>
    <xf numFmtId="2" fontId="2" fillId="2" borderId="12" xfId="0" applyNumberFormat="1" applyFont="1" applyFill="1" applyBorder="1" applyAlignment="1">
      <alignment horizontal="left" indent="3"/>
    </xf>
    <xf numFmtId="165" fontId="2" fillId="4" borderId="6" xfId="0" applyNumberFormat="1" applyFont="1" applyFill="1" applyBorder="1"/>
    <xf numFmtId="166" fontId="2" fillId="2" borderId="13" xfId="0" applyNumberFormat="1" applyFont="1" applyFill="1" applyBorder="1" applyAlignment="1">
      <alignment horizontal="left" indent="4"/>
    </xf>
    <xf numFmtId="2" fontId="2" fillId="6" borderId="17" xfId="0" applyNumberFormat="1" applyFont="1" applyFill="1" applyBorder="1" applyAlignment="1">
      <alignment horizontal="left" indent="3"/>
    </xf>
    <xf numFmtId="0" fontId="2" fillId="15" borderId="1" xfId="0" applyFont="1" applyFill="1" applyBorder="1" applyAlignment="1">
      <alignment horizontal="center"/>
    </xf>
    <xf numFmtId="0" fontId="2" fillId="15" borderId="1" xfId="0" applyFont="1" applyFill="1" applyBorder="1"/>
    <xf numFmtId="165" fontId="2" fillId="15" borderId="1" xfId="0" applyNumberFormat="1" applyFont="1" applyFill="1" applyBorder="1" applyAlignment="1">
      <alignment horizontal="center"/>
    </xf>
    <xf numFmtId="1" fontId="2" fillId="15" borderId="1" xfId="0" applyNumberFormat="1" applyFont="1" applyFill="1" applyBorder="1" applyAlignment="1">
      <alignment horizontal="center"/>
    </xf>
    <xf numFmtId="166" fontId="2" fillId="8" borderId="3" xfId="0" applyNumberFormat="1" applyFont="1" applyFill="1" applyBorder="1" applyAlignment="1">
      <alignment horizontal="left" indent="4"/>
    </xf>
    <xf numFmtId="166" fontId="2" fillId="4" borderId="13" xfId="0" applyNumberFormat="1" applyFont="1" applyFill="1" applyBorder="1" applyAlignment="1">
      <alignment horizontal="left" indent="4"/>
    </xf>
    <xf numFmtId="2" fontId="2" fillId="15" borderId="10" xfId="0" applyNumberFormat="1" applyFont="1" applyFill="1" applyBorder="1" applyAlignment="1">
      <alignment horizontal="center"/>
    </xf>
    <xf numFmtId="166" fontId="2" fillId="8" borderId="13" xfId="0" applyNumberFormat="1" applyFont="1" applyFill="1" applyBorder="1"/>
    <xf numFmtId="167" fontId="2" fillId="8" borderId="13" xfId="0" applyNumberFormat="1" applyFont="1" applyFill="1" applyBorder="1"/>
    <xf numFmtId="2" fontId="2" fillId="8" borderId="13" xfId="0" applyNumberFormat="1" applyFont="1" applyFill="1" applyBorder="1"/>
    <xf numFmtId="2" fontId="2" fillId="8" borderId="13" xfId="0" applyNumberFormat="1" applyFont="1" applyFill="1" applyBorder="1" applyAlignment="1">
      <alignment horizontal="left" indent="3"/>
    </xf>
    <xf numFmtId="2" fontId="2" fillId="15" borderId="11" xfId="0" applyNumberFormat="1" applyFont="1" applyFill="1" applyBorder="1" applyAlignment="1">
      <alignment horizontal="center"/>
    </xf>
    <xf numFmtId="165" fontId="2" fillId="8" borderId="13" xfId="0" applyNumberFormat="1" applyFont="1" applyFill="1" applyBorder="1"/>
    <xf numFmtId="2" fontId="2" fillId="8" borderId="28" xfId="0" applyNumberFormat="1" applyFont="1" applyFill="1" applyBorder="1" applyAlignment="1">
      <alignment horizontal="left" indent="3"/>
    </xf>
    <xf numFmtId="2" fontId="2" fillId="8" borderId="13" xfId="0" applyNumberFormat="1" applyFont="1" applyFill="1" applyBorder="1" applyAlignment="1">
      <alignment horizontal="left" indent="4"/>
    </xf>
    <xf numFmtId="2" fontId="2" fillId="8" borderId="3" xfId="0" applyNumberFormat="1" applyFont="1" applyFill="1" applyBorder="1" applyAlignment="1">
      <alignment horizontal="left" indent="4"/>
    </xf>
    <xf numFmtId="0" fontId="2" fillId="16" borderId="4" xfId="0" applyFont="1" applyFill="1" applyBorder="1" applyAlignment="1">
      <alignment horizontal="center"/>
    </xf>
    <xf numFmtId="165" fontId="2" fillId="8" borderId="8" xfId="0" applyNumberFormat="1" applyFont="1" applyFill="1" applyBorder="1"/>
    <xf numFmtId="166" fontId="2" fillId="8" borderId="8" xfId="0" applyNumberFormat="1" applyFont="1" applyFill="1" applyBorder="1"/>
    <xf numFmtId="2" fontId="2" fillId="8" borderId="8" xfId="0" applyNumberFormat="1" applyFont="1" applyFill="1" applyBorder="1" applyAlignment="1">
      <alignment horizontal="left" indent="4"/>
    </xf>
    <xf numFmtId="0" fontId="2" fillId="16" borderId="13" xfId="0" applyFont="1" applyFill="1" applyBorder="1" applyAlignment="1">
      <alignment horizontal="center" vertical="top"/>
    </xf>
    <xf numFmtId="0" fontId="2" fillId="16" borderId="3" xfId="0" applyFont="1" applyFill="1" applyBorder="1" applyAlignment="1">
      <alignment horizontal="center" vertical="top"/>
    </xf>
    <xf numFmtId="165" fontId="11" fillId="6" borderId="8" xfId="0" applyNumberFormat="1" applyFont="1" applyFill="1" applyBorder="1" applyAlignment="1">
      <alignment horizontal="center"/>
    </xf>
    <xf numFmtId="0" fontId="2" fillId="17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3" xfId="0" applyFont="1" applyFill="1" applyBorder="1" applyAlignment="1">
      <alignment horizontal="center"/>
    </xf>
    <xf numFmtId="166" fontId="2" fillId="4" borderId="3" xfId="0" applyNumberFormat="1" applyFont="1" applyFill="1" applyBorder="1" applyAlignment="1">
      <alignment horizontal="center"/>
    </xf>
    <xf numFmtId="167" fontId="2" fillId="4" borderId="3" xfId="0" applyNumberFormat="1" applyFont="1" applyFill="1" applyBorder="1"/>
    <xf numFmtId="2" fontId="2" fillId="4" borderId="3" xfId="0" applyNumberFormat="1" applyFont="1" applyFill="1" applyBorder="1"/>
    <xf numFmtId="2" fontId="2" fillId="4" borderId="3" xfId="0" applyNumberFormat="1" applyFont="1" applyFill="1" applyBorder="1" applyAlignment="1">
      <alignment horizontal="left" indent="3"/>
    </xf>
    <xf numFmtId="2" fontId="2" fillId="4" borderId="10" xfId="0" applyNumberFormat="1" applyFont="1" applyFill="1" applyBorder="1" applyAlignment="1">
      <alignment horizontal="left" indent="3"/>
    </xf>
    <xf numFmtId="0" fontId="2" fillId="4" borderId="8" xfId="0" applyFont="1" applyFill="1" applyBorder="1"/>
    <xf numFmtId="0" fontId="2" fillId="4" borderId="8" xfId="0" applyFont="1" applyFill="1" applyBorder="1" applyAlignment="1">
      <alignment horizontal="center"/>
    </xf>
    <xf numFmtId="166" fontId="2" fillId="4" borderId="8" xfId="0" applyNumberFormat="1" applyFont="1" applyFill="1" applyBorder="1" applyAlignment="1">
      <alignment horizontal="center"/>
    </xf>
    <xf numFmtId="167" fontId="2" fillId="4" borderId="8" xfId="0" applyNumberFormat="1" applyFont="1" applyFill="1" applyBorder="1"/>
    <xf numFmtId="2" fontId="2" fillId="4" borderId="8" xfId="0" applyNumberFormat="1" applyFont="1" applyFill="1" applyBorder="1"/>
    <xf numFmtId="2" fontId="2" fillId="4" borderId="8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left" indent="3"/>
    </xf>
    <xf numFmtId="166" fontId="2" fillId="14" borderId="0" xfId="0" applyNumberFormat="1" applyFont="1" applyFill="1" applyBorder="1"/>
    <xf numFmtId="166" fontId="2" fillId="14" borderId="0" xfId="0" applyNumberFormat="1" applyFont="1" applyFill="1" applyBorder="1" applyAlignment="1">
      <alignment horizontal="center"/>
    </xf>
    <xf numFmtId="167" fontId="2" fillId="14" borderId="0" xfId="0" applyNumberFormat="1" applyFont="1" applyFill="1" applyBorder="1"/>
    <xf numFmtId="2" fontId="2" fillId="14" borderId="0" xfId="0" applyNumberFormat="1" applyFont="1" applyFill="1" applyBorder="1"/>
    <xf numFmtId="2" fontId="2" fillId="14" borderId="0" xfId="0" applyNumberFormat="1" applyFont="1" applyFill="1" applyBorder="1" applyAlignment="1">
      <alignment horizontal="center"/>
    </xf>
    <xf numFmtId="2" fontId="2" fillId="14" borderId="0" xfId="0" applyNumberFormat="1" applyFont="1" applyFill="1" applyBorder="1" applyAlignment="1">
      <alignment horizontal="left" indent="3"/>
    </xf>
    <xf numFmtId="2" fontId="0" fillId="14" borderId="0" xfId="0" applyNumberFormat="1" applyFill="1" applyBorder="1"/>
    <xf numFmtId="2" fontId="0" fillId="14" borderId="0" xfId="0" applyNumberFormat="1" applyFill="1"/>
    <xf numFmtId="0" fontId="2" fillId="14" borderId="0" xfId="0" applyFont="1" applyFill="1"/>
    <xf numFmtId="0" fontId="2" fillId="11" borderId="6" xfId="0" applyFont="1" applyFill="1" applyBorder="1" applyAlignment="1">
      <alignment horizontal="center"/>
    </xf>
    <xf numFmtId="0" fontId="16" fillId="8" borderId="8" xfId="0" applyFont="1" applyFill="1" applyBorder="1"/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166" fontId="2" fillId="2" borderId="6" xfId="0" applyNumberFormat="1" applyFont="1" applyFill="1" applyBorder="1"/>
    <xf numFmtId="166" fontId="2" fillId="2" borderId="6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left" indent="3"/>
    </xf>
    <xf numFmtId="2" fontId="2" fillId="2" borderId="27" xfId="0" applyNumberFormat="1" applyFont="1" applyFill="1" applyBorder="1" applyAlignment="1">
      <alignment horizontal="left" indent="3"/>
    </xf>
    <xf numFmtId="0" fontId="2" fillId="2" borderId="3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166" fontId="2" fillId="2" borderId="3" xfId="0" applyNumberFormat="1" applyFont="1" applyFill="1" applyBorder="1"/>
    <xf numFmtId="166" fontId="2" fillId="2" borderId="3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left" indent="3"/>
    </xf>
    <xf numFmtId="2" fontId="2" fillId="2" borderId="10" xfId="0" applyNumberFormat="1" applyFont="1" applyFill="1" applyBorder="1" applyAlignment="1">
      <alignment horizontal="left" indent="3"/>
    </xf>
    <xf numFmtId="166" fontId="2" fillId="2" borderId="3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6" fontId="2" fillId="2" borderId="1" xfId="0" applyNumberFormat="1" applyFont="1" applyFill="1" applyBorder="1"/>
    <xf numFmtId="166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left" indent="3"/>
    </xf>
    <xf numFmtId="2" fontId="2" fillId="2" borderId="2" xfId="0" applyNumberFormat="1" applyFont="1" applyFill="1" applyBorder="1" applyAlignment="1">
      <alignment horizontal="left" indent="3"/>
    </xf>
    <xf numFmtId="0" fontId="2" fillId="5" borderId="6" xfId="0" applyFont="1" applyFill="1" applyBorder="1" applyAlignment="1">
      <alignment horizontal="center"/>
    </xf>
    <xf numFmtId="2" fontId="2" fillId="5" borderId="6" xfId="0" applyNumberFormat="1" applyFont="1" applyFill="1" applyBorder="1" applyAlignment="1">
      <alignment horizontal="center"/>
    </xf>
    <xf numFmtId="166" fontId="2" fillId="5" borderId="6" xfId="0" applyNumberFormat="1" applyFont="1" applyFill="1" applyBorder="1"/>
    <xf numFmtId="165" fontId="2" fillId="5" borderId="6" xfId="0" applyNumberFormat="1" applyFont="1" applyFill="1" applyBorder="1" applyAlignment="1">
      <alignment horizontal="center"/>
    </xf>
    <xf numFmtId="166" fontId="2" fillId="5" borderId="6" xfId="0" applyNumberFormat="1" applyFont="1" applyFill="1" applyBorder="1" applyAlignment="1">
      <alignment horizontal="center"/>
    </xf>
    <xf numFmtId="2" fontId="2" fillId="5" borderId="6" xfId="0" applyNumberFormat="1" applyFont="1" applyFill="1" applyBorder="1" applyAlignment="1">
      <alignment horizontal="left" indent="3"/>
    </xf>
    <xf numFmtId="2" fontId="2" fillId="5" borderId="27" xfId="0" applyNumberFormat="1" applyFont="1" applyFill="1" applyBorder="1" applyAlignment="1">
      <alignment horizontal="left" indent="3"/>
    </xf>
    <xf numFmtId="2" fontId="2" fillId="5" borderId="9" xfId="0" applyNumberFormat="1" applyFont="1" applyFill="1" applyBorder="1" applyAlignment="1">
      <alignment horizontal="center"/>
    </xf>
    <xf numFmtId="166" fontId="2" fillId="5" borderId="3" xfId="0" applyNumberFormat="1" applyFont="1" applyFill="1" applyBorder="1"/>
    <xf numFmtId="166" fontId="2" fillId="5" borderId="3" xfId="0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2" fontId="2" fillId="5" borderId="8" xfId="0" applyNumberFormat="1" applyFont="1" applyFill="1" applyBorder="1" applyAlignment="1">
      <alignment horizontal="center"/>
    </xf>
    <xf numFmtId="166" fontId="2" fillId="5" borderId="8" xfId="0" applyNumberFormat="1" applyFont="1" applyFill="1" applyBorder="1"/>
    <xf numFmtId="165" fontId="2" fillId="5" borderId="8" xfId="0" applyNumberFormat="1" applyFont="1" applyFill="1" applyBorder="1" applyAlignment="1">
      <alignment horizontal="center"/>
    </xf>
    <xf numFmtId="166" fontId="2" fillId="5" borderId="8" xfId="0" applyNumberFormat="1" applyFont="1" applyFill="1" applyBorder="1" applyAlignment="1">
      <alignment horizontal="center"/>
    </xf>
    <xf numFmtId="167" fontId="2" fillId="5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>
      <alignment horizontal="left" indent="3"/>
    </xf>
    <xf numFmtId="2" fontId="2" fillId="5" borderId="11" xfId="0" applyNumberFormat="1" applyFont="1" applyFill="1" applyBorder="1" applyAlignment="1">
      <alignment horizontal="left" indent="3"/>
    </xf>
    <xf numFmtId="0" fontId="2" fillId="3" borderId="6" xfId="0" applyFont="1" applyFill="1" applyBorder="1" applyAlignment="1">
      <alignment horizontal="center"/>
    </xf>
    <xf numFmtId="2" fontId="2" fillId="3" borderId="37" xfId="0" applyNumberFormat="1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166" fontId="2" fillId="3" borderId="6" xfId="0" applyNumberFormat="1" applyFont="1" applyFill="1" applyBorder="1"/>
    <xf numFmtId="166" fontId="2" fillId="3" borderId="6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166" fontId="2" fillId="3" borderId="3" xfId="0" applyNumberFormat="1" applyFont="1" applyFill="1" applyBorder="1"/>
    <xf numFmtId="166" fontId="2" fillId="3" borderId="3" xfId="0" applyNumberFormat="1" applyFont="1" applyFill="1" applyBorder="1" applyAlignment="1">
      <alignment horizontal="center"/>
    </xf>
    <xf numFmtId="167" fontId="2" fillId="3" borderId="3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166" fontId="2" fillId="3" borderId="8" xfId="0" applyNumberFormat="1" applyFont="1" applyFill="1" applyBorder="1"/>
    <xf numFmtId="166" fontId="2" fillId="3" borderId="8" xfId="0" applyNumberFormat="1" applyFont="1" applyFill="1" applyBorder="1" applyAlignment="1">
      <alignment horizontal="center"/>
    </xf>
    <xf numFmtId="167" fontId="2" fillId="3" borderId="8" xfId="0" applyNumberFormat="1" applyFont="1" applyFill="1" applyBorder="1" applyAlignment="1">
      <alignment horizontal="center"/>
    </xf>
    <xf numFmtId="0" fontId="2" fillId="18" borderId="0" xfId="0" applyFont="1" applyFill="1" applyAlignment="1">
      <alignment horizont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horizontal="center"/>
    </xf>
    <xf numFmtId="166" fontId="2" fillId="2" borderId="13" xfId="0" applyNumberFormat="1" applyFont="1" applyFill="1" applyBorder="1" applyAlignment="1">
      <alignment horizontal="center"/>
    </xf>
    <xf numFmtId="0" fontId="2" fillId="2" borderId="3" xfId="0" applyFont="1" applyFill="1" applyBorder="1"/>
    <xf numFmtId="167" fontId="2" fillId="2" borderId="3" xfId="0" applyNumberFormat="1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167" fontId="2" fillId="2" borderId="8" xfId="0" applyNumberFormat="1" applyFont="1" applyFill="1" applyBorder="1"/>
    <xf numFmtId="2" fontId="2" fillId="2" borderId="8" xfId="0" applyNumberFormat="1" applyFont="1" applyFill="1" applyBorder="1"/>
    <xf numFmtId="2" fontId="2" fillId="2" borderId="8" xfId="0" applyNumberFormat="1" applyFont="1" applyFill="1" applyBorder="1" applyAlignment="1">
      <alignment horizontal="left" indent="3"/>
    </xf>
    <xf numFmtId="2" fontId="2" fillId="2" borderId="11" xfId="0" applyNumberFormat="1" applyFont="1" applyFill="1" applyBorder="1" applyAlignment="1">
      <alignment horizontal="left" indent="3"/>
    </xf>
    <xf numFmtId="167" fontId="2" fillId="5" borderId="13" xfId="0" applyNumberFormat="1" applyFont="1" applyFill="1" applyBorder="1"/>
    <xf numFmtId="2" fontId="2" fillId="5" borderId="13" xfId="0" applyNumberFormat="1" applyFont="1" applyFill="1" applyBorder="1"/>
    <xf numFmtId="0" fontId="2" fillId="5" borderId="3" xfId="0" applyFont="1" applyFill="1" applyBorder="1"/>
    <xf numFmtId="167" fontId="2" fillId="5" borderId="3" xfId="0" applyNumberFormat="1" applyFont="1" applyFill="1" applyBorder="1"/>
    <xf numFmtId="2" fontId="2" fillId="5" borderId="3" xfId="0" applyNumberFormat="1" applyFont="1" applyFill="1" applyBorder="1"/>
    <xf numFmtId="167" fontId="2" fillId="5" borderId="8" xfId="0" applyNumberFormat="1" applyFont="1" applyFill="1" applyBorder="1"/>
    <xf numFmtId="2" fontId="2" fillId="5" borderId="8" xfId="0" applyNumberFormat="1" applyFont="1" applyFill="1" applyBorder="1"/>
    <xf numFmtId="0" fontId="2" fillId="3" borderId="6" xfId="0" applyFont="1" applyFill="1" applyBorder="1"/>
    <xf numFmtId="0" fontId="2" fillId="3" borderId="13" xfId="0" applyFont="1" applyFill="1" applyBorder="1" applyAlignment="1">
      <alignment horizontal="center"/>
    </xf>
    <xf numFmtId="166" fontId="2" fillId="3" borderId="13" xfId="0" applyNumberFormat="1" applyFont="1" applyFill="1" applyBorder="1" applyAlignment="1">
      <alignment horizontal="center"/>
    </xf>
    <xf numFmtId="167" fontId="2" fillId="3" borderId="13" xfId="0" applyNumberFormat="1" applyFont="1" applyFill="1" applyBorder="1"/>
    <xf numFmtId="2" fontId="2" fillId="3" borderId="13" xfId="0" applyNumberFormat="1" applyFont="1" applyFill="1" applyBorder="1"/>
    <xf numFmtId="2" fontId="2" fillId="3" borderId="13" xfId="0" applyNumberFormat="1" applyFont="1" applyFill="1" applyBorder="1" applyAlignment="1">
      <alignment horizontal="left" indent="3"/>
    </xf>
    <xf numFmtId="2" fontId="2" fillId="3" borderId="28" xfId="0" applyNumberFormat="1" applyFont="1" applyFill="1" applyBorder="1" applyAlignment="1">
      <alignment horizontal="left" indent="3"/>
    </xf>
    <xf numFmtId="0" fontId="2" fillId="3" borderId="3" xfId="0" applyFont="1" applyFill="1" applyBorder="1"/>
    <xf numFmtId="167" fontId="2" fillId="3" borderId="3" xfId="0" applyNumberFormat="1" applyFont="1" applyFill="1" applyBorder="1"/>
    <xf numFmtId="2" fontId="2" fillId="3" borderId="3" xfId="0" applyNumberFormat="1" applyFont="1" applyFill="1" applyBorder="1"/>
    <xf numFmtId="167" fontId="2" fillId="3" borderId="8" xfId="0" applyNumberFormat="1" applyFont="1" applyFill="1" applyBorder="1"/>
    <xf numFmtId="0" fontId="2" fillId="4" borderId="13" xfId="0" applyFont="1" applyFill="1" applyBorder="1" applyAlignment="1">
      <alignment horizontal="center"/>
    </xf>
    <xf numFmtId="166" fontId="2" fillId="4" borderId="13" xfId="0" applyNumberFormat="1" applyFont="1" applyFill="1" applyBorder="1" applyAlignment="1">
      <alignment horizontal="center"/>
    </xf>
    <xf numFmtId="2" fontId="2" fillId="4" borderId="1" xfId="0" applyNumberFormat="1" applyFont="1" applyFill="1" applyBorder="1"/>
    <xf numFmtId="2" fontId="2" fillId="4" borderId="4" xfId="0" applyNumberFormat="1" applyFont="1" applyFill="1" applyBorder="1"/>
    <xf numFmtId="0" fontId="2" fillId="10" borderId="6" xfId="0" applyFont="1" applyFill="1" applyBorder="1"/>
    <xf numFmtId="166" fontId="2" fillId="10" borderId="6" xfId="0" applyNumberFormat="1" applyFont="1" applyFill="1" applyBorder="1"/>
    <xf numFmtId="2" fontId="2" fillId="10" borderId="6" xfId="0" applyNumberFormat="1" applyFont="1" applyFill="1" applyBorder="1"/>
    <xf numFmtId="166" fontId="2" fillId="10" borderId="3" xfId="0" applyNumberFormat="1" applyFont="1" applyFill="1" applyBorder="1"/>
    <xf numFmtId="166" fontId="2" fillId="10" borderId="3" xfId="0" applyNumberFormat="1" applyFont="1" applyFill="1" applyBorder="1" applyAlignment="1">
      <alignment horizontal="left" indent="4"/>
    </xf>
    <xf numFmtId="167" fontId="2" fillId="10" borderId="3" xfId="0" applyNumberFormat="1" applyFont="1" applyFill="1" applyBorder="1"/>
    <xf numFmtId="2" fontId="2" fillId="10" borderId="3" xfId="0" applyNumberFormat="1" applyFont="1" applyFill="1" applyBorder="1"/>
    <xf numFmtId="2" fontId="2" fillId="10" borderId="3" xfId="0" applyNumberFormat="1" applyFont="1" applyFill="1" applyBorder="1" applyAlignment="1">
      <alignment horizontal="left" indent="3"/>
    </xf>
    <xf numFmtId="2" fontId="2" fillId="10" borderId="10" xfId="0" applyNumberFormat="1" applyFont="1" applyFill="1" applyBorder="1" applyAlignment="1">
      <alignment horizontal="left" indent="3"/>
    </xf>
    <xf numFmtId="166" fontId="2" fillId="10" borderId="8" xfId="0" applyNumberFormat="1" applyFont="1" applyFill="1" applyBorder="1"/>
    <xf numFmtId="167" fontId="2" fillId="10" borderId="8" xfId="0" applyNumberFormat="1" applyFont="1" applyFill="1" applyBorder="1"/>
    <xf numFmtId="2" fontId="2" fillId="10" borderId="8" xfId="0" applyNumberFormat="1" applyFont="1" applyFill="1" applyBorder="1"/>
    <xf numFmtId="2" fontId="2" fillId="10" borderId="8" xfId="0" applyNumberFormat="1" applyFont="1" applyFill="1" applyBorder="1" applyAlignment="1">
      <alignment horizontal="left" indent="3"/>
    </xf>
    <xf numFmtId="2" fontId="2" fillId="10" borderId="11" xfId="0" applyNumberFormat="1" applyFont="1" applyFill="1" applyBorder="1" applyAlignment="1">
      <alignment horizontal="left" indent="3"/>
    </xf>
    <xf numFmtId="166" fontId="2" fillId="4" borderId="37" xfId="0" applyNumberFormat="1" applyFont="1" applyFill="1" applyBorder="1"/>
    <xf numFmtId="0" fontId="4" fillId="4" borderId="3" xfId="0" applyFont="1" applyFill="1" applyBorder="1"/>
    <xf numFmtId="0" fontId="4" fillId="4" borderId="8" xfId="0" applyFont="1" applyFill="1" applyBorder="1"/>
    <xf numFmtId="2" fontId="2" fillId="2" borderId="3" xfId="0" applyNumberFormat="1" applyFont="1" applyFill="1" applyBorder="1"/>
    <xf numFmtId="166" fontId="2" fillId="2" borderId="3" xfId="0" applyNumberFormat="1" applyFont="1" applyFill="1" applyBorder="1" applyAlignment="1">
      <alignment horizontal="left" indent="4"/>
    </xf>
    <xf numFmtId="166" fontId="2" fillId="2" borderId="8" xfId="0" applyNumberFormat="1" applyFont="1" applyFill="1" applyBorder="1"/>
    <xf numFmtId="166" fontId="2" fillId="2" borderId="8" xfId="0" applyNumberFormat="1" applyFont="1" applyFill="1" applyBorder="1" applyAlignment="1">
      <alignment horizontal="left" indent="4"/>
    </xf>
    <xf numFmtId="166" fontId="2" fillId="5" borderId="6" xfId="0" applyNumberFormat="1" applyFont="1" applyFill="1" applyBorder="1" applyAlignment="1">
      <alignment horizontal="left" indent="4"/>
    </xf>
    <xf numFmtId="166" fontId="2" fillId="5" borderId="3" xfId="0" applyNumberFormat="1" applyFont="1" applyFill="1" applyBorder="1" applyAlignment="1">
      <alignment horizontal="left" indent="4"/>
    </xf>
    <xf numFmtId="0" fontId="2" fillId="5" borderId="8" xfId="0" applyFont="1" applyFill="1" applyBorder="1"/>
    <xf numFmtId="166" fontId="2" fillId="5" borderId="8" xfId="0" applyNumberFormat="1" applyFont="1" applyFill="1" applyBorder="1" applyAlignment="1">
      <alignment horizontal="left" indent="4"/>
    </xf>
    <xf numFmtId="166" fontId="2" fillId="3" borderId="6" xfId="0" applyNumberFormat="1" applyFont="1" applyFill="1" applyBorder="1" applyAlignment="1">
      <alignment horizontal="left" indent="4"/>
    </xf>
    <xf numFmtId="166" fontId="2" fillId="3" borderId="13" xfId="0" applyNumberFormat="1" applyFont="1" applyFill="1" applyBorder="1"/>
    <xf numFmtId="166" fontId="2" fillId="3" borderId="3" xfId="0" applyNumberFormat="1" applyFont="1" applyFill="1" applyBorder="1" applyAlignment="1">
      <alignment horizontal="left" indent="4"/>
    </xf>
    <xf numFmtId="0" fontId="2" fillId="3" borderId="8" xfId="0" applyFont="1" applyFill="1" applyBorder="1"/>
    <xf numFmtId="166" fontId="2" fillId="3" borderId="8" xfId="0" applyNumberFormat="1" applyFont="1" applyFill="1" applyBorder="1" applyAlignment="1">
      <alignment horizontal="left" indent="4"/>
    </xf>
    <xf numFmtId="2" fontId="2" fillId="3" borderId="8" xfId="0" applyNumberFormat="1" applyFont="1" applyFill="1" applyBorder="1"/>
    <xf numFmtId="2" fontId="2" fillId="5" borderId="6" xfId="0" applyNumberFormat="1" applyFont="1" applyFill="1" applyBorder="1"/>
    <xf numFmtId="165" fontId="2" fillId="5" borderId="8" xfId="0" applyNumberFormat="1" applyFont="1" applyFill="1" applyBorder="1"/>
    <xf numFmtId="165" fontId="2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left" indent="4"/>
    </xf>
    <xf numFmtId="2" fontId="2" fillId="2" borderId="8" xfId="0" applyNumberFormat="1" applyFont="1" applyFill="1" applyBorder="1" applyAlignment="1">
      <alignment horizontal="left" indent="4"/>
    </xf>
    <xf numFmtId="2" fontId="2" fillId="5" borderId="8" xfId="0" applyNumberFormat="1" applyFont="1" applyFill="1" applyBorder="1" applyAlignment="1">
      <alignment horizontal="left" indent="4"/>
    </xf>
    <xf numFmtId="2" fontId="2" fillId="3" borderId="3" xfId="0" applyNumberFormat="1" applyFont="1" applyFill="1" applyBorder="1" applyAlignment="1">
      <alignment horizontal="left" indent="4"/>
    </xf>
    <xf numFmtId="2" fontId="2" fillId="3" borderId="8" xfId="0" applyNumberFormat="1" applyFont="1" applyFill="1" applyBorder="1" applyAlignment="1">
      <alignment horizontal="left" indent="4"/>
    </xf>
    <xf numFmtId="0" fontId="2" fillId="11" borderId="0" xfId="0" applyFont="1" applyFill="1" applyBorder="1" applyAlignment="1">
      <alignment horizontal="center" vertical="center" textRotation="90" wrapText="1"/>
    </xf>
    <xf numFmtId="0" fontId="2" fillId="11" borderId="0" xfId="0" applyFont="1" applyFill="1" applyBorder="1" applyAlignment="1">
      <alignment horizontal="center"/>
    </xf>
    <xf numFmtId="0" fontId="4" fillId="11" borderId="0" xfId="0" applyFont="1" applyFill="1" applyBorder="1"/>
    <xf numFmtId="0" fontId="2" fillId="11" borderId="0" xfId="0" applyFont="1" applyFill="1" applyBorder="1"/>
    <xf numFmtId="167" fontId="2" fillId="11" borderId="0" xfId="0" applyNumberFormat="1" applyFont="1" applyFill="1" applyBorder="1"/>
    <xf numFmtId="2" fontId="2" fillId="11" borderId="0" xfId="0" applyNumberFormat="1" applyFont="1" applyFill="1" applyBorder="1" applyAlignment="1">
      <alignment horizontal="left" indent="3"/>
    </xf>
    <xf numFmtId="0" fontId="2" fillId="11" borderId="0" xfId="0" applyFont="1" applyFill="1"/>
    <xf numFmtId="2" fontId="0" fillId="11" borderId="0" xfId="0" applyNumberFormat="1" applyFill="1"/>
    <xf numFmtId="2" fontId="2" fillId="6" borderId="12" xfId="0" applyNumberFormat="1" applyFont="1" applyFill="1" applyBorder="1" applyAlignment="1">
      <alignment horizontal="left" indent="3"/>
    </xf>
    <xf numFmtId="0" fontId="2" fillId="19" borderId="3" xfId="0" applyFont="1" applyFill="1" applyBorder="1"/>
    <xf numFmtId="0" fontId="2" fillId="2" borderId="6" xfId="0" applyFont="1" applyFill="1" applyBorder="1"/>
    <xf numFmtId="167" fontId="2" fillId="2" borderId="6" xfId="0" applyNumberFormat="1" applyFont="1" applyFill="1" applyBorder="1"/>
    <xf numFmtId="2" fontId="2" fillId="2" borderId="6" xfId="0" applyNumberFormat="1" applyFont="1" applyFill="1" applyBorder="1"/>
    <xf numFmtId="166" fontId="2" fillId="5" borderId="13" xfId="0" applyNumberFormat="1" applyFont="1" applyFill="1" applyBorder="1"/>
    <xf numFmtId="0" fontId="2" fillId="5" borderId="6" xfId="0" applyFont="1" applyFill="1" applyBorder="1"/>
    <xf numFmtId="2" fontId="2" fillId="5" borderId="37" xfId="0" applyNumberFormat="1" applyFont="1" applyFill="1" applyBorder="1"/>
    <xf numFmtId="2" fontId="2" fillId="10" borderId="23" xfId="0" applyNumberFormat="1" applyFont="1" applyFill="1" applyBorder="1" applyAlignment="1">
      <alignment horizontal="left" indent="3"/>
    </xf>
    <xf numFmtId="2" fontId="2" fillId="10" borderId="24" xfId="0" applyNumberFormat="1" applyFont="1" applyFill="1" applyBorder="1" applyAlignment="1">
      <alignment horizontal="left" indent="3"/>
    </xf>
    <xf numFmtId="167" fontId="2" fillId="4" borderId="37" xfId="0" applyNumberFormat="1" applyFont="1" applyFill="1" applyBorder="1"/>
    <xf numFmtId="2" fontId="2" fillId="4" borderId="37" xfId="0" applyNumberFormat="1" applyFont="1" applyFill="1" applyBorder="1"/>
    <xf numFmtId="2" fontId="2" fillId="4" borderId="37" xfId="0" applyNumberFormat="1" applyFont="1" applyFill="1" applyBorder="1" applyAlignment="1">
      <alignment horizontal="left" indent="3"/>
    </xf>
    <xf numFmtId="2" fontId="2" fillId="8" borderId="23" xfId="0" applyNumberFormat="1" applyFont="1" applyFill="1" applyBorder="1" applyAlignment="1">
      <alignment horizontal="left" indent="3"/>
    </xf>
    <xf numFmtId="167" fontId="2" fillId="3" borderId="6" xfId="0" applyNumberFormat="1" applyFont="1" applyFill="1" applyBorder="1"/>
    <xf numFmtId="2" fontId="2" fillId="3" borderId="6" xfId="0" applyNumberFormat="1" applyFont="1" applyFill="1" applyBorder="1"/>
    <xf numFmtId="0" fontId="2" fillId="11" borderId="8" xfId="0" applyFont="1" applyFill="1" applyBorder="1" applyAlignment="1">
      <alignment horizontal="left"/>
    </xf>
    <xf numFmtId="0" fontId="2" fillId="11" borderId="8" xfId="0" applyFont="1" applyFill="1" applyBorder="1" applyAlignment="1">
      <alignment horizontal="center"/>
    </xf>
    <xf numFmtId="166" fontId="2" fillId="11" borderId="8" xfId="0" applyNumberFormat="1" applyFont="1" applyFill="1" applyBorder="1" applyAlignment="1">
      <alignment horizontal="right"/>
    </xf>
    <xf numFmtId="166" fontId="2" fillId="11" borderId="8" xfId="0" applyNumberFormat="1" applyFont="1" applyFill="1" applyBorder="1"/>
    <xf numFmtId="166" fontId="2" fillId="11" borderId="8" xfId="0" applyNumberFormat="1" applyFont="1" applyFill="1" applyBorder="1" applyAlignment="1">
      <alignment horizontal="center"/>
    </xf>
    <xf numFmtId="167" fontId="2" fillId="11" borderId="8" xfId="0" applyNumberFormat="1" applyFont="1" applyFill="1" applyBorder="1"/>
    <xf numFmtId="2" fontId="2" fillId="11" borderId="8" xfId="0" applyNumberFormat="1" applyFont="1" applyFill="1" applyBorder="1"/>
    <xf numFmtId="2" fontId="2" fillId="11" borderId="8" xfId="0" applyNumberFormat="1" applyFont="1" applyFill="1" applyBorder="1" applyAlignment="1">
      <alignment horizontal="center"/>
    </xf>
    <xf numFmtId="2" fontId="2" fillId="11" borderId="8" xfId="0" applyNumberFormat="1" applyFont="1" applyFill="1" applyBorder="1" applyAlignment="1">
      <alignment horizontal="left" indent="3"/>
    </xf>
    <xf numFmtId="2" fontId="2" fillId="6" borderId="3" xfId="0" applyNumberFormat="1" applyFont="1" applyFill="1" applyBorder="1" applyAlignment="1">
      <alignment horizontal="left" vertical="center"/>
    </xf>
    <xf numFmtId="2" fontId="2" fillId="6" borderId="3" xfId="0" applyNumberFormat="1" applyFont="1" applyFill="1" applyBorder="1" applyAlignment="1">
      <alignment horizontal="center" vertical="center"/>
    </xf>
    <xf numFmtId="2" fontId="2" fillId="13" borderId="3" xfId="0" applyNumberFormat="1" applyFont="1" applyFill="1" applyBorder="1" applyAlignment="1">
      <alignment horizontal="left" vertical="center"/>
    </xf>
    <xf numFmtId="2" fontId="2" fillId="13" borderId="3" xfId="0" applyNumberFormat="1" applyFont="1" applyFill="1" applyBorder="1" applyAlignment="1">
      <alignment horizontal="center" vertical="center"/>
    </xf>
    <xf numFmtId="2" fontId="2" fillId="13" borderId="10" xfId="0" applyNumberFormat="1" applyFont="1" applyFill="1" applyBorder="1" applyAlignment="1">
      <alignment horizontal="center" vertical="center"/>
    </xf>
    <xf numFmtId="2" fontId="2" fillId="13" borderId="8" xfId="0" applyNumberFormat="1" applyFont="1" applyFill="1" applyBorder="1" applyAlignment="1">
      <alignment horizontal="left" vertical="center"/>
    </xf>
    <xf numFmtId="2" fontId="2" fillId="13" borderId="8" xfId="0" applyNumberFormat="1" applyFont="1" applyFill="1" applyBorder="1" applyAlignment="1">
      <alignment horizontal="center" vertical="center"/>
    </xf>
    <xf numFmtId="2" fontId="2" fillId="13" borderId="11" xfId="0" applyNumberFormat="1" applyFont="1" applyFill="1" applyBorder="1" applyAlignment="1">
      <alignment horizontal="center" vertical="center"/>
    </xf>
    <xf numFmtId="167" fontId="2" fillId="4" borderId="3" xfId="0" applyNumberFormat="1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67" fontId="2" fillId="4" borderId="8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165" fontId="2" fillId="2" borderId="3" xfId="0" applyNumberFormat="1" applyFont="1" applyFill="1" applyBorder="1"/>
    <xf numFmtId="165" fontId="2" fillId="2" borderId="8" xfId="0" applyNumberFormat="1" applyFont="1" applyFill="1" applyBorder="1"/>
    <xf numFmtId="165" fontId="2" fillId="3" borderId="8" xfId="0" applyNumberFormat="1" applyFont="1" applyFill="1" applyBorder="1"/>
    <xf numFmtId="165" fontId="2" fillId="2" borderId="6" xfId="0" applyNumberFormat="1" applyFont="1" applyFill="1" applyBorder="1"/>
    <xf numFmtId="2" fontId="2" fillId="2" borderId="6" xfId="0" applyNumberFormat="1" applyFont="1" applyFill="1" applyBorder="1" applyAlignment="1">
      <alignment horizontal="left" indent="4"/>
    </xf>
    <xf numFmtId="2" fontId="2" fillId="2" borderId="4" xfId="0" applyNumberFormat="1" applyFont="1" applyFill="1" applyBorder="1"/>
    <xf numFmtId="166" fontId="2" fillId="2" borderId="6" xfId="0" applyNumberFormat="1" applyFont="1" applyFill="1" applyBorder="1" applyProtection="1">
      <protection locked="0"/>
    </xf>
    <xf numFmtId="166" fontId="2" fillId="2" borderId="6" xfId="0" applyNumberFormat="1" applyFont="1" applyFill="1" applyBorder="1" applyAlignment="1" applyProtection="1">
      <alignment horizontal="center"/>
      <protection locked="0"/>
    </xf>
    <xf numFmtId="167" fontId="2" fillId="2" borderId="6" xfId="0" applyNumberFormat="1" applyFont="1" applyFill="1" applyBorder="1" applyProtection="1"/>
    <xf numFmtId="2" fontId="2" fillId="2" borderId="6" xfId="0" applyNumberFormat="1" applyFont="1" applyFill="1" applyBorder="1" applyAlignment="1" applyProtection="1">
      <alignment horizontal="left" indent="3"/>
    </xf>
    <xf numFmtId="2" fontId="2" fillId="2" borderId="27" xfId="0" applyNumberFormat="1" applyFont="1" applyFill="1" applyBorder="1" applyAlignment="1" applyProtection="1">
      <alignment horizontal="left" indent="3"/>
    </xf>
    <xf numFmtId="166" fontId="2" fillId="2" borderId="3" xfId="0" applyNumberFormat="1" applyFont="1" applyFill="1" applyBorder="1" applyProtection="1">
      <protection locked="0"/>
    </xf>
    <xf numFmtId="166" fontId="2" fillId="2" borderId="3" xfId="0" applyNumberFormat="1" applyFont="1" applyFill="1" applyBorder="1" applyAlignment="1" applyProtection="1">
      <alignment horizontal="center"/>
      <protection locked="0"/>
    </xf>
    <xf numFmtId="167" fontId="2" fillId="2" borderId="3" xfId="0" applyNumberFormat="1" applyFont="1" applyFill="1" applyBorder="1" applyProtection="1"/>
    <xf numFmtId="2" fontId="2" fillId="2" borderId="3" xfId="0" applyNumberFormat="1" applyFont="1" applyFill="1" applyBorder="1" applyAlignment="1" applyProtection="1">
      <alignment horizontal="left" indent="3"/>
    </xf>
    <xf numFmtId="2" fontId="2" fillId="2" borderId="10" xfId="0" applyNumberFormat="1" applyFont="1" applyFill="1" applyBorder="1" applyAlignment="1" applyProtection="1">
      <alignment horizontal="left" indent="3"/>
    </xf>
    <xf numFmtId="167" fontId="2" fillId="3" borderId="6" xfId="0" applyNumberFormat="1" applyFont="1" applyFill="1" applyBorder="1" applyProtection="1"/>
    <xf numFmtId="166" fontId="2" fillId="3" borderId="6" xfId="0" applyNumberFormat="1" applyFont="1" applyFill="1" applyBorder="1" applyProtection="1">
      <protection locked="0"/>
    </xf>
    <xf numFmtId="2" fontId="2" fillId="3" borderId="6" xfId="0" applyNumberFormat="1" applyFont="1" applyFill="1" applyBorder="1" applyAlignment="1" applyProtection="1">
      <alignment horizontal="left" indent="3"/>
    </xf>
    <xf numFmtId="2" fontId="2" fillId="3" borderId="27" xfId="0" applyNumberFormat="1" applyFont="1" applyFill="1" applyBorder="1" applyAlignment="1" applyProtection="1">
      <alignment horizontal="left" indent="3"/>
    </xf>
    <xf numFmtId="167" fontId="2" fillId="3" borderId="3" xfId="0" applyNumberFormat="1" applyFont="1" applyFill="1" applyBorder="1" applyProtection="1"/>
    <xf numFmtId="166" fontId="2" fillId="3" borderId="3" xfId="0" applyNumberFormat="1" applyFont="1" applyFill="1" applyBorder="1" applyProtection="1">
      <protection locked="0"/>
    </xf>
    <xf numFmtId="2" fontId="2" fillId="3" borderId="3" xfId="0" applyNumberFormat="1" applyFont="1" applyFill="1" applyBorder="1" applyAlignment="1" applyProtection="1">
      <alignment horizontal="left" indent="3"/>
    </xf>
    <xf numFmtId="2" fontId="2" fillId="3" borderId="10" xfId="0" applyNumberFormat="1" applyFont="1" applyFill="1" applyBorder="1" applyAlignment="1" applyProtection="1">
      <alignment horizontal="left" indent="3"/>
    </xf>
    <xf numFmtId="166" fontId="11" fillId="3" borderId="3" xfId="0" applyNumberFormat="1" applyFont="1" applyFill="1" applyBorder="1"/>
    <xf numFmtId="167" fontId="2" fillId="4" borderId="3" xfId="0" applyNumberFormat="1" applyFont="1" applyFill="1" applyBorder="1" applyProtection="1"/>
    <xf numFmtId="166" fontId="2" fillId="4" borderId="3" xfId="0" applyNumberFormat="1" applyFont="1" applyFill="1" applyBorder="1" applyProtection="1">
      <protection locked="0"/>
    </xf>
    <xf numFmtId="2" fontId="2" fillId="4" borderId="3" xfId="0" applyNumberFormat="1" applyFont="1" applyFill="1" applyBorder="1" applyAlignment="1" applyProtection="1">
      <alignment horizontal="left" indent="3"/>
    </xf>
    <xf numFmtId="2" fontId="2" fillId="4" borderId="10" xfId="0" applyNumberFormat="1" applyFont="1" applyFill="1" applyBorder="1" applyAlignment="1" applyProtection="1">
      <alignment horizontal="left" indent="3"/>
    </xf>
    <xf numFmtId="165" fontId="2" fillId="6" borderId="8" xfId="0" applyNumberFormat="1" applyFont="1" applyFill="1" applyBorder="1" applyAlignment="1" applyProtection="1">
      <alignment horizontal="center"/>
      <protection locked="0"/>
    </xf>
    <xf numFmtId="167" fontId="2" fillId="6" borderId="8" xfId="0" applyNumberFormat="1" applyFont="1" applyFill="1" applyBorder="1" applyAlignment="1" applyProtection="1">
      <alignment horizontal="center"/>
    </xf>
    <xf numFmtId="2" fontId="2" fillId="6" borderId="8" xfId="0" applyNumberFormat="1" applyFont="1" applyFill="1" applyBorder="1" applyAlignment="1" applyProtection="1">
      <alignment horizontal="center"/>
      <protection locked="0"/>
    </xf>
    <xf numFmtId="2" fontId="2" fillId="6" borderId="8" xfId="0" applyNumberFormat="1" applyFont="1" applyFill="1" applyBorder="1" applyAlignment="1" applyProtection="1">
      <alignment horizontal="center"/>
    </xf>
    <xf numFmtId="2" fontId="2" fillId="6" borderId="11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165" fontId="2" fillId="4" borderId="3" xfId="0" applyNumberFormat="1" applyFont="1" applyFill="1" applyBorder="1"/>
    <xf numFmtId="165" fontId="2" fillId="4" borderId="4" xfId="0" applyNumberFormat="1" applyFont="1" applyFill="1" applyBorder="1"/>
    <xf numFmtId="164" fontId="2" fillId="6" borderId="3" xfId="0" applyNumberFormat="1" applyFont="1" applyFill="1" applyBorder="1"/>
    <xf numFmtId="166" fontId="2" fillId="16" borderId="13" xfId="0" applyNumberFormat="1" applyFont="1" applyFill="1" applyBorder="1" applyAlignment="1">
      <alignment horizontal="left" indent="4"/>
    </xf>
    <xf numFmtId="166" fontId="2" fillId="10" borderId="8" xfId="0" applyNumberFormat="1" applyFont="1" applyFill="1" applyBorder="1" applyAlignment="1">
      <alignment horizontal="left" indent="4"/>
    </xf>
    <xf numFmtId="165" fontId="2" fillId="2" borderId="13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165" fontId="2" fillId="2" borderId="8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167" fontId="2" fillId="2" borderId="8" xfId="0" applyNumberFormat="1" applyFont="1" applyFill="1" applyBorder="1" applyAlignment="1">
      <alignment horizontal="center"/>
    </xf>
    <xf numFmtId="167" fontId="2" fillId="5" borderId="13" xfId="0" applyNumberFormat="1" applyFont="1" applyFill="1" applyBorder="1" applyAlignment="1">
      <alignment horizontal="center"/>
    </xf>
    <xf numFmtId="2" fontId="2" fillId="5" borderId="13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167" fontId="2" fillId="3" borderId="13" xfId="0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167" fontId="2" fillId="4" borderId="13" xfId="0" applyNumberFormat="1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2" fontId="2" fillId="6" borderId="3" xfId="0" applyNumberFormat="1" applyFont="1" applyFill="1" applyBorder="1" applyAlignment="1">
      <alignment horizontal="left" indent="4"/>
    </xf>
    <xf numFmtId="169" fontId="2" fillId="6" borderId="3" xfId="0" applyNumberFormat="1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2" fillId="8" borderId="6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2" fontId="5" fillId="0" borderId="0" xfId="0" applyNumberFormat="1" applyFont="1"/>
    <xf numFmtId="165" fontId="2" fillId="3" borderId="13" xfId="0" applyNumberFormat="1" applyFont="1" applyFill="1" applyBorder="1"/>
    <xf numFmtId="167" fontId="2" fillId="4" borderId="4" xfId="0" applyNumberFormat="1" applyFont="1" applyFill="1" applyBorder="1"/>
    <xf numFmtId="2" fontId="2" fillId="6" borderId="13" xfId="0" applyNumberFormat="1" applyFont="1" applyFill="1" applyBorder="1"/>
    <xf numFmtId="2" fontId="2" fillId="6" borderId="28" xfId="0" applyNumberFormat="1" applyFont="1" applyFill="1" applyBorder="1" applyAlignment="1">
      <alignment horizontal="left" indent="3"/>
    </xf>
    <xf numFmtId="0" fontId="2" fillId="2" borderId="1" xfId="0" applyFont="1" applyFill="1" applyBorder="1"/>
    <xf numFmtId="166" fontId="2" fillId="2" borderId="1" xfId="0" applyNumberFormat="1" applyFont="1" applyFill="1" applyBorder="1" applyAlignment="1">
      <alignment horizontal="left" indent="4"/>
    </xf>
    <xf numFmtId="167" fontId="2" fillId="2" borderId="1" xfId="0" applyNumberFormat="1" applyFont="1" applyFill="1" applyBorder="1"/>
    <xf numFmtId="2" fontId="2" fillId="2" borderId="1" xfId="0" applyNumberFormat="1" applyFont="1" applyFill="1" applyBorder="1"/>
    <xf numFmtId="2" fontId="2" fillId="20" borderId="3" xfId="0" applyNumberFormat="1" applyFont="1" applyFill="1" applyBorder="1" applyAlignment="1">
      <alignment horizontal="center"/>
    </xf>
    <xf numFmtId="0" fontId="11" fillId="16" borderId="1" xfId="0" applyFont="1" applyFill="1" applyBorder="1"/>
    <xf numFmtId="0" fontId="11" fillId="16" borderId="3" xfId="0" applyFont="1" applyFill="1" applyBorder="1"/>
    <xf numFmtId="2" fontId="2" fillId="16" borderId="13" xfId="0" applyNumberFormat="1" applyFont="1" applyFill="1" applyBorder="1" applyAlignment="1">
      <alignment horizontal="left" indent="3"/>
    </xf>
    <xf numFmtId="2" fontId="2" fillId="16" borderId="28" xfId="0" applyNumberFormat="1" applyFont="1" applyFill="1" applyBorder="1" applyAlignment="1">
      <alignment horizontal="left" indent="3"/>
    </xf>
    <xf numFmtId="167" fontId="2" fillId="16" borderId="13" xfId="0" applyNumberFormat="1" applyFont="1" applyFill="1" applyBorder="1"/>
    <xf numFmtId="2" fontId="2" fillId="16" borderId="13" xfId="0" applyNumberFormat="1" applyFont="1" applyFill="1" applyBorder="1"/>
    <xf numFmtId="166" fontId="2" fillId="4" borderId="8" xfId="0" applyNumberFormat="1" applyFont="1" applyFill="1" applyBorder="1" applyAlignment="1">
      <alignment horizontal="left" indent="4"/>
    </xf>
    <xf numFmtId="166" fontId="2" fillId="16" borderId="8" xfId="0" applyNumberFormat="1" applyFont="1" applyFill="1" applyBorder="1" applyAlignment="1">
      <alignment horizontal="left" indent="4"/>
    </xf>
    <xf numFmtId="0" fontId="4" fillId="8" borderId="8" xfId="0" applyFont="1" applyFill="1" applyBorder="1"/>
    <xf numFmtId="0" fontId="11" fillId="10" borderId="13" xfId="4" applyFont="1" applyFill="1" applyBorder="1"/>
    <xf numFmtId="0" fontId="11" fillId="10" borderId="13" xfId="4" applyFont="1" applyFill="1" applyBorder="1" applyAlignment="1">
      <alignment horizontal="center"/>
    </xf>
    <xf numFmtId="166" fontId="2" fillId="10" borderId="13" xfId="4" applyNumberFormat="1" applyFont="1" applyFill="1" applyBorder="1"/>
    <xf numFmtId="166" fontId="2" fillId="10" borderId="13" xfId="4" applyNumberFormat="1" applyFont="1" applyFill="1" applyBorder="1" applyAlignment="1">
      <alignment horizontal="center"/>
    </xf>
    <xf numFmtId="167" fontId="2" fillId="10" borderId="13" xfId="4" applyNumberFormat="1" applyFont="1" applyFill="1" applyBorder="1"/>
    <xf numFmtId="2" fontId="2" fillId="10" borderId="13" xfId="4" applyNumberFormat="1" applyFont="1" applyFill="1" applyBorder="1"/>
    <xf numFmtId="2" fontId="2" fillId="10" borderId="13" xfId="4" applyNumberFormat="1" applyFont="1" applyFill="1" applyBorder="1" applyAlignment="1">
      <alignment horizontal="center"/>
    </xf>
    <xf numFmtId="2" fontId="2" fillId="10" borderId="13" xfId="4" applyNumberFormat="1" applyFont="1" applyFill="1" applyBorder="1" applyAlignment="1">
      <alignment horizontal="left" indent="3"/>
    </xf>
    <xf numFmtId="2" fontId="2" fillId="10" borderId="28" xfId="4" applyNumberFormat="1" applyFont="1" applyFill="1" applyBorder="1" applyAlignment="1">
      <alignment horizontal="left" indent="3"/>
    </xf>
    <xf numFmtId="0" fontId="2" fillId="13" borderId="3" xfId="4" applyFont="1" applyFill="1" applyBorder="1"/>
    <xf numFmtId="0" fontId="2" fillId="13" borderId="3" xfId="4" applyFont="1" applyFill="1" applyBorder="1" applyAlignment="1">
      <alignment horizontal="center"/>
    </xf>
    <xf numFmtId="166" fontId="2" fillId="13" borderId="3" xfId="4" applyNumberFormat="1" applyFont="1" applyFill="1" applyBorder="1"/>
    <xf numFmtId="166" fontId="2" fillId="13" borderId="3" xfId="4" applyNumberFormat="1" applyFont="1" applyFill="1" applyBorder="1" applyAlignment="1">
      <alignment horizontal="center"/>
    </xf>
    <xf numFmtId="167" fontId="2" fillId="13" borderId="3" xfId="4" applyNumberFormat="1" applyFont="1" applyFill="1" applyBorder="1"/>
    <xf numFmtId="2" fontId="2" fillId="13" borderId="3" xfId="4" applyNumberFormat="1" applyFont="1" applyFill="1" applyBorder="1"/>
    <xf numFmtId="2" fontId="2" fillId="13" borderId="3" xfId="4" applyNumberFormat="1" applyFont="1" applyFill="1" applyBorder="1" applyAlignment="1">
      <alignment horizontal="center"/>
    </xf>
    <xf numFmtId="2" fontId="2" fillId="13" borderId="3" xfId="4" applyNumberFormat="1" applyFont="1" applyFill="1" applyBorder="1" applyAlignment="1">
      <alignment horizontal="left" indent="3"/>
    </xf>
    <xf numFmtId="2" fontId="2" fillId="13" borderId="10" xfId="4" applyNumberFormat="1" applyFont="1" applyFill="1" applyBorder="1" applyAlignment="1">
      <alignment horizontal="left" indent="3"/>
    </xf>
    <xf numFmtId="0" fontId="2" fillId="13" borderId="8" xfId="4" applyFont="1" applyFill="1" applyBorder="1"/>
    <xf numFmtId="0" fontId="2" fillId="13" borderId="8" xfId="4" applyFont="1" applyFill="1" applyBorder="1" applyAlignment="1">
      <alignment horizontal="center"/>
    </xf>
    <xf numFmtId="166" fontId="2" fillId="13" borderId="8" xfId="4" applyNumberFormat="1" applyFont="1" applyFill="1" applyBorder="1"/>
    <xf numFmtId="166" fontId="2" fillId="13" borderId="8" xfId="4" applyNumberFormat="1" applyFont="1" applyFill="1" applyBorder="1" applyAlignment="1">
      <alignment horizontal="center"/>
    </xf>
    <xf numFmtId="167" fontId="2" fillId="13" borderId="8" xfId="4" applyNumberFormat="1" applyFont="1" applyFill="1" applyBorder="1"/>
    <xf numFmtId="2" fontId="2" fillId="13" borderId="8" xfId="4" applyNumberFormat="1" applyFont="1" applyFill="1" applyBorder="1"/>
    <xf numFmtId="2" fontId="2" fillId="13" borderId="8" xfId="4" applyNumberFormat="1" applyFont="1" applyFill="1" applyBorder="1" applyAlignment="1">
      <alignment horizontal="center"/>
    </xf>
    <xf numFmtId="2" fontId="2" fillId="13" borderId="8" xfId="4" applyNumberFormat="1" applyFont="1" applyFill="1" applyBorder="1" applyAlignment="1">
      <alignment horizontal="left" indent="3"/>
    </xf>
    <xf numFmtId="2" fontId="2" fillId="13" borderId="11" xfId="4" applyNumberFormat="1" applyFont="1" applyFill="1" applyBorder="1" applyAlignment="1">
      <alignment horizontal="left" indent="3"/>
    </xf>
    <xf numFmtId="0" fontId="2" fillId="4" borderId="3" xfId="4" applyFont="1" applyFill="1" applyBorder="1"/>
    <xf numFmtId="0" fontId="2" fillId="4" borderId="3" xfId="4" applyFont="1" applyFill="1" applyBorder="1" applyAlignment="1">
      <alignment horizontal="center"/>
    </xf>
    <xf numFmtId="166" fontId="2" fillId="4" borderId="3" xfId="4" applyNumberFormat="1" applyFont="1" applyFill="1" applyBorder="1"/>
    <xf numFmtId="166" fontId="2" fillId="4" borderId="3" xfId="4" applyNumberFormat="1" applyFont="1" applyFill="1" applyBorder="1" applyAlignment="1">
      <alignment horizontal="center"/>
    </xf>
    <xf numFmtId="167" fontId="2" fillId="4" borderId="3" xfId="4" applyNumberFormat="1" applyFont="1" applyFill="1" applyBorder="1"/>
    <xf numFmtId="2" fontId="2" fillId="4" borderId="3" xfId="4" applyNumberFormat="1" applyFont="1" applyFill="1" applyBorder="1"/>
    <xf numFmtId="2" fontId="2" fillId="4" borderId="3" xfId="4" applyNumberFormat="1" applyFont="1" applyFill="1" applyBorder="1" applyAlignment="1">
      <alignment horizontal="center"/>
    </xf>
    <xf numFmtId="2" fontId="2" fillId="4" borderId="3" xfId="4" applyNumberFormat="1" applyFont="1" applyFill="1" applyBorder="1" applyAlignment="1">
      <alignment horizontal="left" indent="3"/>
    </xf>
    <xf numFmtId="2" fontId="2" fillId="4" borderId="10" xfId="4" applyNumberFormat="1" applyFont="1" applyFill="1" applyBorder="1" applyAlignment="1">
      <alignment horizontal="left" indent="3"/>
    </xf>
    <xf numFmtId="0" fontId="11" fillId="10" borderId="22" xfId="4" applyFont="1" applyFill="1" applyBorder="1"/>
    <xf numFmtId="0" fontId="11" fillId="10" borderId="22" xfId="4" applyFont="1" applyFill="1" applyBorder="1" applyAlignment="1">
      <alignment horizontal="center"/>
    </xf>
    <xf numFmtId="166" fontId="2" fillId="10" borderId="22" xfId="4" applyNumberFormat="1" applyFont="1" applyFill="1" applyBorder="1"/>
    <xf numFmtId="166" fontId="2" fillId="10" borderId="22" xfId="4" applyNumberFormat="1" applyFont="1" applyFill="1" applyBorder="1" applyAlignment="1">
      <alignment horizontal="center"/>
    </xf>
    <xf numFmtId="167" fontId="2" fillId="10" borderId="22" xfId="4" applyNumberFormat="1" applyFont="1" applyFill="1" applyBorder="1"/>
    <xf numFmtId="2" fontId="2" fillId="10" borderId="22" xfId="4" applyNumberFormat="1" applyFont="1" applyFill="1" applyBorder="1"/>
    <xf numFmtId="2" fontId="2" fillId="10" borderId="22" xfId="4" applyNumberFormat="1" applyFont="1" applyFill="1" applyBorder="1" applyAlignment="1">
      <alignment horizontal="center"/>
    </xf>
    <xf numFmtId="2" fontId="2" fillId="10" borderId="22" xfId="4" applyNumberFormat="1" applyFont="1" applyFill="1" applyBorder="1" applyAlignment="1">
      <alignment horizontal="left" indent="3"/>
    </xf>
    <xf numFmtId="2" fontId="2" fillId="10" borderId="29" xfId="4" applyNumberFormat="1" applyFont="1" applyFill="1" applyBorder="1" applyAlignment="1">
      <alignment horizontal="left" indent="3"/>
    </xf>
    <xf numFmtId="0" fontId="2" fillId="15" borderId="13" xfId="0" applyFont="1" applyFill="1" applyBorder="1" applyAlignment="1">
      <alignment horizontal="center"/>
    </xf>
    <xf numFmtId="0" fontId="2" fillId="14" borderId="0" xfId="0" applyFont="1" applyFill="1" applyAlignment="1">
      <alignment horizontal="center"/>
    </xf>
    <xf numFmtId="0" fontId="4" fillId="14" borderId="0" xfId="0" applyFont="1" applyFill="1"/>
    <xf numFmtId="0" fontId="2" fillId="14" borderId="0" xfId="0" applyFont="1" applyFill="1" applyBorder="1" applyAlignment="1">
      <alignment vertical="center" wrapText="1"/>
    </xf>
    <xf numFmtId="0" fontId="2" fillId="3" borderId="13" xfId="0" applyFont="1" applyFill="1" applyBorder="1"/>
    <xf numFmtId="165" fontId="2" fillId="4" borderId="6" xfId="0" applyNumberFormat="1" applyFont="1" applyFill="1" applyBorder="1" applyAlignment="1">
      <alignment horizontal="center"/>
    </xf>
    <xf numFmtId="165" fontId="2" fillId="4" borderId="8" xfId="0" applyNumberFormat="1" applyFont="1" applyFill="1" applyBorder="1"/>
    <xf numFmtId="166" fontId="2" fillId="2" borderId="13" xfId="0" applyNumberFormat="1" applyFont="1" applyFill="1" applyBorder="1" applyProtection="1">
      <protection locked="0"/>
    </xf>
    <xf numFmtId="166" fontId="2" fillId="3" borderId="13" xfId="0" applyNumberFormat="1" applyFont="1" applyFill="1" applyBorder="1" applyAlignment="1">
      <alignment horizontal="left" indent="4"/>
    </xf>
    <xf numFmtId="4" fontId="12" fillId="2" borderId="6" xfId="5" applyNumberFormat="1" applyFont="1" applyFill="1" applyBorder="1" applyAlignment="1">
      <alignment horizontal="center" vertical="center" wrapText="1"/>
    </xf>
    <xf numFmtId="0" fontId="12" fillId="2" borderId="3" xfId="5" applyFont="1" applyFill="1" applyBorder="1" applyAlignment="1">
      <alignment vertical="center" wrapText="1"/>
    </xf>
    <xf numFmtId="4" fontId="12" fillId="2" borderId="3" xfId="5" applyNumberFormat="1" applyFont="1" applyFill="1" applyBorder="1" applyAlignment="1">
      <alignment horizontal="center" vertical="center" wrapText="1"/>
    </xf>
    <xf numFmtId="0" fontId="12" fillId="5" borderId="6" xfId="5" applyFont="1" applyFill="1" applyBorder="1" applyAlignment="1">
      <alignment vertical="center" wrapText="1"/>
    </xf>
    <xf numFmtId="0" fontId="12" fillId="5" borderId="3" xfId="5" applyFont="1" applyFill="1" applyBorder="1" applyAlignment="1">
      <alignment vertical="center" wrapText="1"/>
    </xf>
    <xf numFmtId="0" fontId="12" fillId="3" borderId="6" xfId="5" applyFont="1" applyFill="1" applyBorder="1" applyAlignment="1">
      <alignment vertical="center" wrapText="1"/>
    </xf>
    <xf numFmtId="0" fontId="12" fillId="3" borderId="6" xfId="5" applyFont="1" applyFill="1" applyBorder="1" applyAlignment="1">
      <alignment horizontal="center" vertical="center"/>
    </xf>
    <xf numFmtId="4" fontId="12" fillId="3" borderId="6" xfId="5" applyNumberFormat="1" applyFont="1" applyFill="1" applyBorder="1" applyAlignment="1">
      <alignment horizontal="center" vertical="center" wrapText="1"/>
    </xf>
    <xf numFmtId="0" fontId="12" fillId="3" borderId="3" xfId="5" applyFont="1" applyFill="1" applyBorder="1" applyAlignment="1">
      <alignment vertical="center" wrapText="1"/>
    </xf>
    <xf numFmtId="0" fontId="12" fillId="3" borderId="3" xfId="5" applyFont="1" applyFill="1" applyBorder="1" applyAlignment="1">
      <alignment horizontal="center" vertical="center"/>
    </xf>
    <xf numFmtId="4" fontId="12" fillId="3" borderId="3" xfId="5" applyNumberFormat="1" applyFont="1" applyFill="1" applyBorder="1" applyAlignment="1">
      <alignment horizontal="center" vertical="center" wrapText="1"/>
    </xf>
    <xf numFmtId="0" fontId="12" fillId="4" borderId="6" xfId="5" applyFont="1" applyFill="1" applyBorder="1" applyAlignment="1">
      <alignment vertical="center" wrapText="1"/>
    </xf>
    <xf numFmtId="4" fontId="12" fillId="4" borderId="6" xfId="5" applyNumberFormat="1" applyFont="1" applyFill="1" applyBorder="1" applyAlignment="1">
      <alignment horizontal="center" vertical="center" wrapText="1"/>
    </xf>
    <xf numFmtId="0" fontId="12" fillId="4" borderId="3" xfId="5" applyFont="1" applyFill="1" applyBorder="1" applyAlignment="1">
      <alignment vertical="center" wrapText="1"/>
    </xf>
    <xf numFmtId="4" fontId="12" fillId="4" borderId="3" xfId="5" applyNumberFormat="1" applyFont="1" applyFill="1" applyBorder="1" applyAlignment="1">
      <alignment horizontal="center" vertical="center" wrapText="1"/>
    </xf>
    <xf numFmtId="0" fontId="12" fillId="4" borderId="8" xfId="5" applyFont="1" applyFill="1" applyBorder="1" applyAlignment="1">
      <alignment vertical="center" wrapText="1"/>
    </xf>
    <xf numFmtId="4" fontId="12" fillId="4" borderId="8" xfId="5" applyNumberFormat="1" applyFont="1" applyFill="1" applyBorder="1" applyAlignment="1">
      <alignment horizontal="center" vertical="center" wrapText="1"/>
    </xf>
    <xf numFmtId="164" fontId="2" fillId="16" borderId="3" xfId="0" applyNumberFormat="1" applyFont="1" applyFill="1" applyBorder="1"/>
    <xf numFmtId="169" fontId="2" fillId="16" borderId="3" xfId="0" applyNumberFormat="1" applyFont="1" applyFill="1" applyBorder="1"/>
    <xf numFmtId="0" fontId="3" fillId="0" borderId="53" xfId="0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/>
    </xf>
    <xf numFmtId="0" fontId="2" fillId="2" borderId="37" xfId="0" applyFont="1" applyFill="1" applyBorder="1"/>
    <xf numFmtId="166" fontId="2" fillId="2" borderId="13" xfId="0" applyNumberFormat="1" applyFont="1" applyFill="1" applyBorder="1" applyAlignment="1" applyProtection="1">
      <alignment horizontal="center"/>
      <protection locked="0"/>
    </xf>
    <xf numFmtId="166" fontId="2" fillId="2" borderId="1" xfId="0" applyNumberFormat="1" applyFont="1" applyFill="1" applyBorder="1" applyProtection="1">
      <protection locked="0"/>
    </xf>
    <xf numFmtId="166" fontId="2" fillId="2" borderId="1" xfId="0" applyNumberFormat="1" applyFont="1" applyFill="1" applyBorder="1" applyAlignment="1" applyProtection="1">
      <alignment horizontal="center"/>
      <protection locked="0"/>
    </xf>
    <xf numFmtId="167" fontId="2" fillId="2" borderId="1" xfId="0" applyNumberFormat="1" applyFont="1" applyFill="1" applyBorder="1" applyProtection="1"/>
    <xf numFmtId="2" fontId="2" fillId="2" borderId="1" xfId="0" applyNumberFormat="1" applyFont="1" applyFill="1" applyBorder="1" applyAlignment="1" applyProtection="1">
      <alignment horizontal="left" indent="3"/>
    </xf>
    <xf numFmtId="2" fontId="2" fillId="2" borderId="2" xfId="0" applyNumberFormat="1" applyFont="1" applyFill="1" applyBorder="1" applyAlignment="1" applyProtection="1">
      <alignment horizontal="left" indent="3"/>
    </xf>
    <xf numFmtId="166" fontId="11" fillId="3" borderId="6" xfId="0" applyNumberFormat="1" applyFont="1" applyFill="1" applyBorder="1"/>
    <xf numFmtId="167" fontId="2" fillId="15" borderId="1" xfId="0" applyNumberFormat="1" applyFont="1" applyFill="1" applyBorder="1" applyAlignment="1" applyProtection="1">
      <alignment horizontal="center"/>
    </xf>
    <xf numFmtId="2" fontId="2" fillId="15" borderId="1" xfId="0" applyNumberFormat="1" applyFont="1" applyFill="1" applyBorder="1" applyAlignment="1" applyProtection="1">
      <alignment horizontal="center"/>
      <protection locked="0"/>
    </xf>
    <xf numFmtId="2" fontId="2" fillId="15" borderId="1" xfId="0" applyNumberFormat="1" applyFont="1" applyFill="1" applyBorder="1" applyAlignment="1" applyProtection="1">
      <alignment horizontal="center"/>
    </xf>
    <xf numFmtId="2" fontId="2" fillId="15" borderId="2" xfId="0" applyNumberFormat="1" applyFont="1" applyFill="1" applyBorder="1" applyAlignment="1" applyProtection="1">
      <alignment horizontal="center"/>
    </xf>
    <xf numFmtId="167" fontId="2" fillId="4" borderId="6" xfId="0" applyNumberFormat="1" applyFont="1" applyFill="1" applyBorder="1" applyProtection="1"/>
    <xf numFmtId="166" fontId="2" fillId="4" borderId="6" xfId="0" applyNumberFormat="1" applyFont="1" applyFill="1" applyBorder="1" applyProtection="1">
      <protection locked="0"/>
    </xf>
    <xf numFmtId="2" fontId="2" fillId="4" borderId="6" xfId="0" applyNumberFormat="1" applyFont="1" applyFill="1" applyBorder="1" applyAlignment="1" applyProtection="1">
      <alignment horizontal="left" indent="3"/>
    </xf>
    <xf numFmtId="2" fontId="2" fillId="4" borderId="27" xfId="0" applyNumberFormat="1" applyFont="1" applyFill="1" applyBorder="1" applyAlignment="1" applyProtection="1">
      <alignment horizontal="left" indent="3"/>
    </xf>
    <xf numFmtId="0" fontId="2" fillId="3" borderId="1" xfId="0" applyFont="1" applyFill="1" applyBorder="1"/>
    <xf numFmtId="0" fontId="12" fillId="2" borderId="3" xfId="0" applyFont="1" applyFill="1" applyBorder="1"/>
    <xf numFmtId="166" fontId="2" fillId="3" borderId="4" xfId="0" applyNumberFormat="1" applyFont="1" applyFill="1" applyBorder="1" applyAlignment="1">
      <alignment horizontal="center"/>
    </xf>
    <xf numFmtId="166" fontId="2" fillId="4" borderId="4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167" fontId="2" fillId="4" borderId="6" xfId="0" applyNumberFormat="1" applyFont="1" applyFill="1" applyBorder="1" applyAlignment="1">
      <alignment horizontal="center"/>
    </xf>
    <xf numFmtId="2" fontId="2" fillId="4" borderId="27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4" fontId="2" fillId="2" borderId="6" xfId="0" applyNumberFormat="1" applyFont="1" applyFill="1" applyBorder="1"/>
    <xf numFmtId="4" fontId="2" fillId="2" borderId="3" xfId="0" applyNumberFormat="1" applyFont="1" applyFill="1" applyBorder="1"/>
    <xf numFmtId="4" fontId="2" fillId="5" borderId="3" xfId="0" applyNumberFormat="1" applyFont="1" applyFill="1" applyBorder="1"/>
    <xf numFmtId="4" fontId="2" fillId="4" borderId="3" xfId="0" applyNumberFormat="1" applyFont="1" applyFill="1" applyBorder="1"/>
    <xf numFmtId="165" fontId="2" fillId="4" borderId="13" xfId="0" applyNumberFormat="1" applyFont="1" applyFill="1" applyBorder="1"/>
    <xf numFmtId="164" fontId="2" fillId="2" borderId="3" xfId="0" applyNumberFormat="1" applyFont="1" applyFill="1" applyBorder="1"/>
    <xf numFmtId="0" fontId="2" fillId="21" borderId="3" xfId="0" applyFont="1" applyFill="1" applyBorder="1"/>
    <xf numFmtId="0" fontId="2" fillId="21" borderId="3" xfId="0" applyFont="1" applyFill="1" applyBorder="1" applyAlignment="1">
      <alignment horizontal="center"/>
    </xf>
    <xf numFmtId="166" fontId="2" fillId="21" borderId="3" xfId="0" applyNumberFormat="1" applyFont="1" applyFill="1" applyBorder="1"/>
    <xf numFmtId="2" fontId="2" fillId="21" borderId="3" xfId="0" applyNumberFormat="1" applyFont="1" applyFill="1" applyBorder="1"/>
    <xf numFmtId="2" fontId="2" fillId="21" borderId="3" xfId="0" applyNumberFormat="1" applyFont="1" applyFill="1" applyBorder="1" applyAlignment="1">
      <alignment horizontal="left" indent="3"/>
    </xf>
    <xf numFmtId="0" fontId="12" fillId="2" borderId="6" xfId="5" applyFont="1" applyFill="1" applyBorder="1" applyAlignment="1">
      <alignment horizontal="center" vertical="center" wrapText="1"/>
    </xf>
    <xf numFmtId="0" fontId="12" fillId="2" borderId="6" xfId="5" applyFont="1" applyFill="1" applyBorder="1" applyAlignment="1">
      <alignment horizontal="center" vertical="center"/>
    </xf>
    <xf numFmtId="4" fontId="12" fillId="2" borderId="6" xfId="0" applyNumberFormat="1" applyFont="1" applyFill="1" applyBorder="1" applyAlignment="1">
      <alignment horizontal="center" vertical="center" wrapText="1"/>
    </xf>
    <xf numFmtId="0" fontId="12" fillId="2" borderId="3" xfId="5" applyFont="1" applyFill="1" applyBorder="1" applyAlignment="1">
      <alignment horizontal="center" vertical="center" wrapText="1"/>
    </xf>
    <xf numFmtId="0" fontId="12" fillId="2" borderId="3" xfId="5" applyFont="1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horizontal="center" vertical="center" wrapText="1"/>
    </xf>
    <xf numFmtId="0" fontId="12" fillId="5" borderId="6" xfId="5" applyFont="1" applyFill="1" applyBorder="1" applyAlignment="1">
      <alignment horizontal="center" vertical="center" wrapText="1"/>
    </xf>
    <xf numFmtId="0" fontId="12" fillId="5" borderId="6" xfId="5" applyFont="1" applyFill="1" applyBorder="1" applyAlignment="1">
      <alignment horizontal="center" vertical="center"/>
    </xf>
    <xf numFmtId="4" fontId="12" fillId="5" borderId="6" xfId="0" applyNumberFormat="1" applyFont="1" applyFill="1" applyBorder="1" applyAlignment="1">
      <alignment horizontal="center" vertical="center" wrapText="1"/>
    </xf>
    <xf numFmtId="4" fontId="12" fillId="5" borderId="6" xfId="5" applyNumberFormat="1" applyFont="1" applyFill="1" applyBorder="1" applyAlignment="1">
      <alignment horizontal="center" vertical="center" wrapText="1"/>
    </xf>
    <xf numFmtId="0" fontId="12" fillId="5" borderId="3" xfId="5" applyFont="1" applyFill="1" applyBorder="1" applyAlignment="1">
      <alignment horizontal="center" vertical="center" wrapText="1"/>
    </xf>
    <xf numFmtId="0" fontId="12" fillId="5" borderId="3" xfId="5" applyFont="1" applyFill="1" applyBorder="1" applyAlignment="1">
      <alignment horizontal="center" vertical="center"/>
    </xf>
    <xf numFmtId="4" fontId="12" fillId="5" borderId="3" xfId="0" applyNumberFormat="1" applyFont="1" applyFill="1" applyBorder="1" applyAlignment="1">
      <alignment horizontal="center" vertical="center" wrapText="1"/>
    </xf>
    <xf numFmtId="4" fontId="12" fillId="5" borderId="3" xfId="5" applyNumberFormat="1" applyFont="1" applyFill="1" applyBorder="1" applyAlignment="1">
      <alignment horizontal="center" vertical="center" wrapText="1"/>
    </xf>
    <xf numFmtId="0" fontId="12" fillId="3" borderId="6" xfId="5" applyFont="1" applyFill="1" applyBorder="1" applyAlignment="1">
      <alignment horizontal="center" vertical="center" wrapText="1"/>
    </xf>
    <xf numFmtId="0" fontId="12" fillId="3" borderId="3" xfId="5" applyFont="1" applyFill="1" applyBorder="1" applyAlignment="1">
      <alignment horizontal="center" vertical="center" wrapText="1"/>
    </xf>
    <xf numFmtId="0" fontId="12" fillId="4" borderId="6" xfId="5" applyFont="1" applyFill="1" applyBorder="1" applyAlignment="1">
      <alignment horizontal="center" vertical="center" wrapText="1"/>
    </xf>
    <xf numFmtId="4" fontId="12" fillId="4" borderId="6" xfId="5" applyNumberFormat="1" applyFont="1" applyFill="1" applyBorder="1" applyAlignment="1">
      <alignment horizontal="center" vertical="center"/>
    </xf>
    <xf numFmtId="0" fontId="12" fillId="4" borderId="3" xfId="5" applyFont="1" applyFill="1" applyBorder="1" applyAlignment="1">
      <alignment horizontal="center" vertical="center" wrapText="1"/>
    </xf>
    <xf numFmtId="4" fontId="12" fillId="4" borderId="3" xfId="5" applyNumberFormat="1" applyFont="1" applyFill="1" applyBorder="1" applyAlignment="1">
      <alignment horizontal="center" vertical="center"/>
    </xf>
    <xf numFmtId="0" fontId="12" fillId="4" borderId="3" xfId="5" applyFont="1" applyFill="1" applyBorder="1" applyAlignment="1">
      <alignment horizontal="center" vertical="center"/>
    </xf>
    <xf numFmtId="0" fontId="12" fillId="4" borderId="8" xfId="5" applyFont="1" applyFill="1" applyBorder="1" applyAlignment="1">
      <alignment horizontal="center" vertical="center" wrapText="1"/>
    </xf>
    <xf numFmtId="4" fontId="12" fillId="4" borderId="8" xfId="5" applyNumberFormat="1" applyFont="1" applyFill="1" applyBorder="1" applyAlignment="1">
      <alignment horizontal="center" vertical="center"/>
    </xf>
    <xf numFmtId="168" fontId="2" fillId="2" borderId="6" xfId="1" applyNumberFormat="1" applyFont="1" applyFill="1" applyBorder="1" applyAlignment="1">
      <alignment horizontal="right" vertical="distributed"/>
    </xf>
    <xf numFmtId="2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/>
    <xf numFmtId="169" fontId="2" fillId="2" borderId="6" xfId="0" applyNumberFormat="1" applyFont="1" applyFill="1" applyBorder="1"/>
    <xf numFmtId="164" fontId="2" fillId="21" borderId="3" xfId="0" applyNumberFormat="1" applyFont="1" applyFill="1" applyBorder="1"/>
    <xf numFmtId="169" fontId="2" fillId="21" borderId="3" xfId="0" applyNumberFormat="1" applyFont="1" applyFill="1" applyBorder="1"/>
    <xf numFmtId="165" fontId="2" fillId="21" borderId="3" xfId="0" applyNumberFormat="1" applyFont="1" applyFill="1" applyBorder="1"/>
    <xf numFmtId="169" fontId="2" fillId="2" borderId="3" xfId="0" applyNumberFormat="1" applyFont="1" applyFill="1" applyBorder="1"/>
    <xf numFmtId="0" fontId="2" fillId="4" borderId="4" xfId="0" applyFont="1" applyFill="1" applyBorder="1"/>
    <xf numFmtId="2" fontId="2" fillId="8" borderId="24" xfId="0" applyNumberFormat="1" applyFont="1" applyFill="1" applyBorder="1" applyAlignment="1">
      <alignment horizontal="left" indent="3"/>
    </xf>
    <xf numFmtId="165" fontId="2" fillId="3" borderId="4" xfId="0" applyNumberFormat="1" applyFont="1" applyFill="1" applyBorder="1" applyAlignment="1">
      <alignment horizontal="center"/>
    </xf>
    <xf numFmtId="165" fontId="2" fillId="4" borderId="13" xfId="0" applyNumberFormat="1" applyFont="1" applyFill="1" applyBorder="1" applyAlignment="1">
      <alignment horizontal="center"/>
    </xf>
    <xf numFmtId="0" fontId="26" fillId="0" borderId="0" xfId="0" applyFont="1" applyAlignment="1">
      <alignment vertical="center"/>
    </xf>
    <xf numFmtId="0" fontId="2" fillId="4" borderId="8" xfId="4" applyFont="1" applyFill="1" applyBorder="1"/>
    <xf numFmtId="0" fontId="2" fillId="4" borderId="8" xfId="4" applyFont="1" applyFill="1" applyBorder="1" applyAlignment="1">
      <alignment horizontal="center"/>
    </xf>
    <xf numFmtId="166" fontId="2" fillId="4" borderId="8" xfId="4" applyNumberFormat="1" applyFont="1" applyFill="1" applyBorder="1"/>
    <xf numFmtId="166" fontId="2" fillId="4" borderId="8" xfId="4" applyNumberFormat="1" applyFont="1" applyFill="1" applyBorder="1" applyAlignment="1">
      <alignment horizontal="center"/>
    </xf>
    <xf numFmtId="167" fontId="2" fillId="4" borderId="8" xfId="4" applyNumberFormat="1" applyFont="1" applyFill="1" applyBorder="1"/>
    <xf numFmtId="2" fontId="2" fillId="4" borderId="8" xfId="4" applyNumberFormat="1" applyFont="1" applyFill="1" applyBorder="1"/>
    <xf numFmtId="2" fontId="2" fillId="4" borderId="8" xfId="4" applyNumberFormat="1" applyFont="1" applyFill="1" applyBorder="1" applyAlignment="1">
      <alignment horizontal="center"/>
    </xf>
    <xf numFmtId="2" fontId="2" fillId="4" borderId="8" xfId="4" applyNumberFormat="1" applyFont="1" applyFill="1" applyBorder="1" applyAlignment="1">
      <alignment horizontal="left" indent="3"/>
    </xf>
    <xf numFmtId="2" fontId="2" fillId="4" borderId="11" xfId="4" applyNumberFormat="1" applyFont="1" applyFill="1" applyBorder="1" applyAlignment="1">
      <alignment horizontal="left" indent="3"/>
    </xf>
    <xf numFmtId="0" fontId="2" fillId="0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/>
    <xf numFmtId="4" fontId="2" fillId="5" borderId="6" xfId="0" applyNumberFormat="1" applyFont="1" applyFill="1" applyBorder="1"/>
    <xf numFmtId="4" fontId="2" fillId="3" borderId="3" xfId="0" applyNumberFormat="1" applyFont="1" applyFill="1" applyBorder="1"/>
    <xf numFmtId="167" fontId="2" fillId="4" borderId="12" xfId="0" applyNumberFormat="1" applyFont="1" applyFill="1" applyBorder="1"/>
    <xf numFmtId="0" fontId="2" fillId="10" borderId="13" xfId="4" applyFont="1" applyFill="1" applyBorder="1"/>
    <xf numFmtId="0" fontId="2" fillId="10" borderId="13" xfId="4" applyFont="1" applyFill="1" applyBorder="1" applyAlignment="1">
      <alignment horizontal="center"/>
    </xf>
    <xf numFmtId="0" fontId="2" fillId="10" borderId="22" xfId="4" applyFont="1" applyFill="1" applyBorder="1"/>
    <xf numFmtId="0" fontId="2" fillId="10" borderId="22" xfId="4" applyFont="1" applyFill="1" applyBorder="1" applyAlignment="1">
      <alignment horizontal="center"/>
    </xf>
    <xf numFmtId="2" fontId="2" fillId="6" borderId="3" xfId="0" applyNumberFormat="1" applyFont="1" applyFill="1" applyBorder="1" applyAlignment="1">
      <alignment vertical="center"/>
    </xf>
    <xf numFmtId="2" fontId="2" fillId="6" borderId="8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2" fontId="2" fillId="6" borderId="18" xfId="0" applyNumberFormat="1" applyFont="1" applyFill="1" applyBorder="1" applyAlignment="1">
      <alignment horizontal="left" indent="3"/>
    </xf>
    <xf numFmtId="165" fontId="2" fillId="3" borderId="3" xfId="0" applyNumberFormat="1" applyFont="1" applyFill="1" applyBorder="1" applyAlignment="1">
      <alignment horizontal="left" indent="4"/>
    </xf>
    <xf numFmtId="2" fontId="2" fillId="6" borderId="36" xfId="0" applyNumberFormat="1" applyFont="1" applyFill="1" applyBorder="1" applyAlignment="1">
      <alignment horizontal="left" indent="3"/>
    </xf>
    <xf numFmtId="166" fontId="2" fillId="2" borderId="8" xfId="0" applyNumberFormat="1" applyFont="1" applyFill="1" applyBorder="1" applyAlignment="1">
      <alignment horizontal="center"/>
    </xf>
    <xf numFmtId="166" fontId="2" fillId="5" borderId="13" xfId="0" applyNumberFormat="1" applyFont="1" applyFill="1" applyBorder="1" applyAlignment="1">
      <alignment horizontal="center"/>
    </xf>
    <xf numFmtId="0" fontId="2" fillId="22" borderId="6" xfId="0" applyFont="1" applyFill="1" applyBorder="1" applyAlignment="1">
      <alignment horizontal="center"/>
    </xf>
    <xf numFmtId="2" fontId="2" fillId="22" borderId="6" xfId="0" applyNumberFormat="1" applyFont="1" applyFill="1" applyBorder="1" applyAlignment="1">
      <alignment horizontal="center"/>
    </xf>
    <xf numFmtId="2" fontId="2" fillId="22" borderId="15" xfId="0" applyNumberFormat="1" applyFont="1" applyFill="1" applyBorder="1" applyAlignment="1">
      <alignment horizontal="center"/>
    </xf>
    <xf numFmtId="166" fontId="2" fillId="22" borderId="6" xfId="0" applyNumberFormat="1" applyFont="1" applyFill="1" applyBorder="1"/>
    <xf numFmtId="166" fontId="2" fillId="22" borderId="6" xfId="0" applyNumberFormat="1" applyFont="1" applyFill="1" applyBorder="1" applyAlignment="1">
      <alignment horizontal="center"/>
    </xf>
    <xf numFmtId="167" fontId="2" fillId="22" borderId="6" xfId="0" applyNumberFormat="1" applyFont="1" applyFill="1" applyBorder="1" applyAlignment="1">
      <alignment horizontal="center"/>
    </xf>
    <xf numFmtId="2" fontId="2" fillId="22" borderId="15" xfId="0" applyNumberFormat="1" applyFont="1" applyFill="1" applyBorder="1" applyAlignment="1">
      <alignment horizontal="left" indent="3"/>
    </xf>
    <xf numFmtId="2" fontId="2" fillId="22" borderId="6" xfId="0" applyNumberFormat="1" applyFont="1" applyFill="1" applyBorder="1" applyAlignment="1">
      <alignment horizontal="left" indent="3"/>
    </xf>
    <xf numFmtId="2" fontId="2" fillId="22" borderId="27" xfId="0" applyNumberFormat="1" applyFont="1" applyFill="1" applyBorder="1" applyAlignment="1">
      <alignment horizontal="left" indent="3"/>
    </xf>
    <xf numFmtId="0" fontId="2" fillId="22" borderId="3" xfId="0" applyFont="1" applyFill="1" applyBorder="1" applyAlignment="1">
      <alignment horizontal="center"/>
    </xf>
    <xf numFmtId="2" fontId="2" fillId="22" borderId="3" xfId="0" applyNumberFormat="1" applyFont="1" applyFill="1" applyBorder="1" applyAlignment="1">
      <alignment horizontal="center"/>
    </xf>
    <xf numFmtId="2" fontId="2" fillId="22" borderId="13" xfId="0" applyNumberFormat="1" applyFont="1" applyFill="1" applyBorder="1" applyAlignment="1">
      <alignment horizontal="center"/>
    </xf>
    <xf numFmtId="2" fontId="2" fillId="22" borderId="9" xfId="0" applyNumberFormat="1" applyFont="1" applyFill="1" applyBorder="1" applyAlignment="1">
      <alignment horizontal="center"/>
    </xf>
    <xf numFmtId="166" fontId="2" fillId="22" borderId="3" xfId="0" applyNumberFormat="1" applyFont="1" applyFill="1" applyBorder="1"/>
    <xf numFmtId="166" fontId="2" fillId="22" borderId="3" xfId="0" applyNumberFormat="1" applyFont="1" applyFill="1" applyBorder="1" applyAlignment="1">
      <alignment horizontal="center"/>
    </xf>
    <xf numFmtId="167" fontId="2" fillId="22" borderId="3" xfId="0" applyNumberFormat="1" applyFont="1" applyFill="1" applyBorder="1" applyAlignment="1">
      <alignment horizontal="center"/>
    </xf>
    <xf numFmtId="2" fontId="2" fillId="22" borderId="17" xfId="0" applyNumberFormat="1" applyFont="1" applyFill="1" applyBorder="1" applyAlignment="1">
      <alignment horizontal="left" indent="3"/>
    </xf>
    <xf numFmtId="2" fontId="2" fillId="22" borderId="3" xfId="0" applyNumberFormat="1" applyFont="1" applyFill="1" applyBorder="1" applyAlignment="1">
      <alignment horizontal="left" indent="3"/>
    </xf>
    <xf numFmtId="2" fontId="2" fillId="22" borderId="10" xfId="0" applyNumberFormat="1" applyFont="1" applyFill="1" applyBorder="1" applyAlignment="1">
      <alignment horizontal="left" indent="3"/>
    </xf>
    <xf numFmtId="0" fontId="2" fillId="22" borderId="8" xfId="0" applyFont="1" applyFill="1" applyBorder="1" applyAlignment="1">
      <alignment horizontal="center"/>
    </xf>
    <xf numFmtId="2" fontId="2" fillId="22" borderId="8" xfId="0" applyNumberFormat="1" applyFont="1" applyFill="1" applyBorder="1" applyAlignment="1">
      <alignment horizontal="center"/>
    </xf>
    <xf numFmtId="2" fontId="2" fillId="22" borderId="12" xfId="0" applyNumberFormat="1" applyFont="1" applyFill="1" applyBorder="1" applyAlignment="1">
      <alignment horizontal="center"/>
    </xf>
    <xf numFmtId="166" fontId="2" fillId="22" borderId="8" xfId="0" applyNumberFormat="1" applyFont="1" applyFill="1" applyBorder="1"/>
    <xf numFmtId="166" fontId="2" fillId="22" borderId="8" xfId="0" applyNumberFormat="1" applyFont="1" applyFill="1" applyBorder="1" applyAlignment="1">
      <alignment horizontal="center"/>
    </xf>
    <xf numFmtId="167" fontId="2" fillId="22" borderId="8" xfId="0" applyNumberFormat="1" applyFont="1" applyFill="1" applyBorder="1" applyAlignment="1">
      <alignment horizontal="center"/>
    </xf>
    <xf numFmtId="2" fontId="2" fillId="22" borderId="18" xfId="0" applyNumberFormat="1" applyFont="1" applyFill="1" applyBorder="1" applyAlignment="1">
      <alignment horizontal="left" indent="3"/>
    </xf>
    <xf numFmtId="2" fontId="2" fillId="22" borderId="8" xfId="0" applyNumberFormat="1" applyFont="1" applyFill="1" applyBorder="1" applyAlignment="1">
      <alignment horizontal="left" indent="3"/>
    </xf>
    <xf numFmtId="2" fontId="2" fillId="22" borderId="11" xfId="0" applyNumberFormat="1" applyFont="1" applyFill="1" applyBorder="1" applyAlignment="1">
      <alignment horizontal="left" indent="3"/>
    </xf>
    <xf numFmtId="2" fontId="2" fillId="20" borderId="37" xfId="0" applyNumberFormat="1" applyFont="1" applyFill="1" applyBorder="1" applyAlignment="1">
      <alignment horizontal="center"/>
    </xf>
    <xf numFmtId="2" fontId="2" fillId="20" borderId="1" xfId="0" applyNumberFormat="1" applyFont="1" applyFill="1" applyBorder="1" applyAlignment="1">
      <alignment horizontal="center"/>
    </xf>
    <xf numFmtId="0" fontId="2" fillId="0" borderId="50" xfId="0" applyFont="1" applyBorder="1"/>
    <xf numFmtId="0" fontId="2" fillId="0" borderId="22" xfId="0" applyFont="1" applyBorder="1" applyAlignment="1">
      <alignment vertical="center"/>
    </xf>
    <xf numFmtId="0" fontId="2" fillId="0" borderId="36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wrapText="1"/>
    </xf>
    <xf numFmtId="166" fontId="2" fillId="8" borderId="13" xfId="0" applyNumberFormat="1" applyFont="1" applyFill="1" applyBorder="1" applyAlignment="1"/>
    <xf numFmtId="0" fontId="2" fillId="8" borderId="13" xfId="0" applyFont="1" applyFill="1" applyBorder="1" applyAlignment="1"/>
    <xf numFmtId="166" fontId="2" fillId="8" borderId="13" xfId="0" applyNumberFormat="1" applyFont="1" applyFill="1" applyBorder="1" applyAlignment="1">
      <alignment horizontal="left" indent="4"/>
    </xf>
    <xf numFmtId="166" fontId="2" fillId="8" borderId="13" xfId="0" applyNumberFormat="1" applyFont="1" applyFill="1" applyBorder="1" applyAlignment="1">
      <alignment horizontal="left" indent="3"/>
    </xf>
    <xf numFmtId="2" fontId="2" fillId="4" borderId="8" xfId="0" applyNumberFormat="1" applyFont="1" applyFill="1" applyBorder="1" applyAlignment="1">
      <alignment horizontal="left" indent="4"/>
    </xf>
    <xf numFmtId="0" fontId="2" fillId="16" borderId="6" xfId="0" applyFont="1" applyFill="1" applyBorder="1"/>
    <xf numFmtId="167" fontId="2" fillId="16" borderId="6" xfId="0" applyNumberFormat="1" applyFont="1" applyFill="1" applyBorder="1"/>
    <xf numFmtId="2" fontId="2" fillId="16" borderId="6" xfId="0" applyNumberFormat="1" applyFont="1" applyFill="1" applyBorder="1"/>
    <xf numFmtId="2" fontId="2" fillId="16" borderId="6" xfId="0" applyNumberFormat="1" applyFont="1" applyFill="1" applyBorder="1" applyAlignment="1">
      <alignment horizontal="left" indent="3"/>
    </xf>
    <xf numFmtId="2" fontId="2" fillId="16" borderId="27" xfId="0" applyNumberFormat="1" applyFont="1" applyFill="1" applyBorder="1" applyAlignment="1">
      <alignment horizontal="left" indent="3"/>
    </xf>
    <xf numFmtId="166" fontId="2" fillId="16" borderId="4" xfId="0" applyNumberFormat="1" applyFont="1" applyFill="1" applyBorder="1"/>
    <xf numFmtId="166" fontId="2" fillId="10" borderId="4" xfId="0" applyNumberFormat="1" applyFont="1" applyFill="1" applyBorder="1"/>
    <xf numFmtId="2" fontId="2" fillId="10" borderId="4" xfId="0" applyNumberFormat="1" applyFont="1" applyFill="1" applyBorder="1" applyAlignment="1">
      <alignment horizontal="left" indent="3"/>
    </xf>
    <xf numFmtId="0" fontId="2" fillId="23" borderId="55" xfId="0" applyFont="1" applyFill="1" applyBorder="1" applyProtection="1">
      <protection locked="0"/>
    </xf>
    <xf numFmtId="0" fontId="2" fillId="23" borderId="55" xfId="0" applyFont="1" applyFill="1" applyBorder="1" applyAlignment="1" applyProtection="1">
      <alignment horizontal="center"/>
      <protection locked="0"/>
    </xf>
    <xf numFmtId="166" fontId="2" fillId="23" borderId="55" xfId="0" applyNumberFormat="1" applyFont="1" applyFill="1" applyBorder="1"/>
    <xf numFmtId="166" fontId="2" fillId="23" borderId="55" xfId="0" applyNumberFormat="1" applyFont="1" applyFill="1" applyBorder="1" applyAlignment="1">
      <alignment horizontal="left" indent="4"/>
    </xf>
    <xf numFmtId="167" fontId="2" fillId="23" borderId="55" xfId="0" applyNumberFormat="1" applyFont="1" applyFill="1" applyBorder="1"/>
    <xf numFmtId="2" fontId="2" fillId="23" borderId="55" xfId="0" applyNumberFormat="1" applyFont="1" applyFill="1" applyBorder="1"/>
    <xf numFmtId="2" fontId="2" fillId="23" borderId="56" xfId="0" applyNumberFormat="1" applyFont="1" applyFill="1" applyBorder="1" applyAlignment="1">
      <alignment horizontal="left" indent="3"/>
    </xf>
    <xf numFmtId="2" fontId="2" fillId="23" borderId="57" xfId="0" applyNumberFormat="1" applyFont="1" applyFill="1" applyBorder="1" applyAlignment="1">
      <alignment horizontal="left" indent="3"/>
    </xf>
    <xf numFmtId="2" fontId="2" fillId="3" borderId="4" xfId="0" applyNumberFormat="1" applyFont="1" applyFill="1" applyBorder="1"/>
    <xf numFmtId="165" fontId="2" fillId="4" borderId="22" xfId="0" applyNumberFormat="1" applyFont="1" applyFill="1" applyBorder="1"/>
    <xf numFmtId="2" fontId="2" fillId="4" borderId="22" xfId="0" applyNumberFormat="1" applyFont="1" applyFill="1" applyBorder="1"/>
    <xf numFmtId="167" fontId="2" fillId="4" borderId="22" xfId="0" applyNumberFormat="1" applyFont="1" applyFill="1" applyBorder="1"/>
    <xf numFmtId="0" fontId="2" fillId="4" borderId="22" xfId="0" applyFont="1" applyFill="1" applyBorder="1"/>
    <xf numFmtId="2" fontId="2" fillId="3" borderId="13" xfId="0" applyNumberFormat="1" applyFont="1" applyFill="1" applyBorder="1" applyAlignment="1">
      <alignment horizontal="left" indent="4"/>
    </xf>
    <xf numFmtId="165" fontId="2" fillId="16" borderId="6" xfId="0" applyNumberFormat="1" applyFont="1" applyFill="1" applyBorder="1"/>
    <xf numFmtId="166" fontId="2" fillId="15" borderId="3" xfId="0" applyNumberFormat="1" applyFont="1" applyFill="1" applyBorder="1"/>
    <xf numFmtId="166" fontId="2" fillId="15" borderId="8" xfId="0" applyNumberFormat="1" applyFont="1" applyFill="1" applyBorder="1"/>
    <xf numFmtId="0" fontId="2" fillId="6" borderId="6" xfId="0" applyFont="1" applyFill="1" applyBorder="1" applyAlignment="1">
      <alignment horizontal="left"/>
    </xf>
    <xf numFmtId="165" fontId="2" fillId="6" borderId="6" xfId="0" applyNumberFormat="1" applyFont="1" applyFill="1" applyBorder="1" applyAlignment="1">
      <alignment horizontal="center"/>
    </xf>
    <xf numFmtId="165" fontId="2" fillId="6" borderId="27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165" fontId="2" fillId="6" borderId="10" xfId="0" applyNumberFormat="1" applyFont="1" applyFill="1" applyBorder="1" applyAlignment="1">
      <alignment horizontal="center"/>
    </xf>
    <xf numFmtId="166" fontId="2" fillId="16" borderId="6" xfId="0" applyNumberFormat="1" applyFont="1" applyFill="1" applyBorder="1" applyAlignment="1">
      <alignment horizontal="left" indent="4"/>
    </xf>
    <xf numFmtId="165" fontId="27" fillId="5" borderId="8" xfId="0" applyNumberFormat="1" applyFont="1" applyFill="1" applyBorder="1"/>
    <xf numFmtId="0" fontId="2" fillId="8" borderId="8" xfId="0" applyFont="1" applyFill="1" applyBorder="1" applyAlignment="1">
      <alignment horizontal="left"/>
    </xf>
    <xf numFmtId="168" fontId="2" fillId="16" borderId="6" xfId="1" applyNumberFormat="1" applyFont="1" applyFill="1" applyBorder="1" applyAlignment="1">
      <alignment horizontal="right" vertical="distributed"/>
    </xf>
    <xf numFmtId="2" fontId="2" fillId="16" borderId="6" xfId="0" applyNumberFormat="1" applyFont="1" applyFill="1" applyBorder="1" applyAlignment="1">
      <alignment horizontal="right"/>
    </xf>
    <xf numFmtId="164" fontId="2" fillId="16" borderId="6" xfId="0" applyNumberFormat="1" applyFont="1" applyFill="1" applyBorder="1"/>
    <xf numFmtId="169" fontId="2" fillId="16" borderId="6" xfId="0" applyNumberFormat="1" applyFont="1" applyFill="1" applyBorder="1"/>
    <xf numFmtId="0" fontId="2" fillId="16" borderId="1" xfId="0" applyFont="1" applyFill="1" applyBorder="1"/>
    <xf numFmtId="2" fontId="2" fillId="16" borderId="1" xfId="0" applyNumberFormat="1" applyFont="1" applyFill="1" applyBorder="1"/>
    <xf numFmtId="164" fontId="2" fillId="16" borderId="1" xfId="0" applyNumberFormat="1" applyFont="1" applyFill="1" applyBorder="1"/>
    <xf numFmtId="166" fontId="2" fillId="16" borderId="1" xfId="0" applyNumberFormat="1" applyFont="1" applyFill="1" applyBorder="1"/>
    <xf numFmtId="169" fontId="2" fillId="16" borderId="1" xfId="0" applyNumberFormat="1" applyFont="1" applyFill="1" applyBorder="1"/>
    <xf numFmtId="165" fontId="2" fillId="16" borderId="1" xfId="0" applyNumberFormat="1" applyFont="1" applyFill="1" applyBorder="1"/>
    <xf numFmtId="2" fontId="2" fillId="16" borderId="1" xfId="0" applyNumberFormat="1" applyFont="1" applyFill="1" applyBorder="1" applyAlignment="1">
      <alignment horizontal="left" indent="3"/>
    </xf>
    <xf numFmtId="2" fontId="2" fillId="16" borderId="2" xfId="0" applyNumberFormat="1" applyFont="1" applyFill="1" applyBorder="1" applyAlignment="1">
      <alignment horizontal="left" indent="3"/>
    </xf>
    <xf numFmtId="0" fontId="2" fillId="21" borderId="6" xfId="0" applyFont="1" applyFill="1" applyBorder="1" applyAlignment="1">
      <alignment horizontal="center"/>
    </xf>
    <xf numFmtId="0" fontId="2" fillId="21" borderId="6" xfId="0" applyFont="1" applyFill="1" applyBorder="1"/>
    <xf numFmtId="2" fontId="2" fillId="21" borderId="6" xfId="0" applyNumberFormat="1" applyFont="1" applyFill="1" applyBorder="1"/>
    <xf numFmtId="164" fontId="2" fillId="21" borderId="6" xfId="0" applyNumberFormat="1" applyFont="1" applyFill="1" applyBorder="1"/>
    <xf numFmtId="169" fontId="2" fillId="21" borderId="6" xfId="0" applyNumberFormat="1" applyFont="1" applyFill="1" applyBorder="1"/>
    <xf numFmtId="165" fontId="2" fillId="21" borderId="6" xfId="0" applyNumberFormat="1" applyFont="1" applyFill="1" applyBorder="1"/>
    <xf numFmtId="2" fontId="2" fillId="21" borderId="6" xfId="0" applyNumberFormat="1" applyFont="1" applyFill="1" applyBorder="1" applyAlignment="1">
      <alignment horizontal="left" indent="3"/>
    </xf>
    <xf numFmtId="2" fontId="2" fillId="21" borderId="27" xfId="0" applyNumberFormat="1" applyFont="1" applyFill="1" applyBorder="1" applyAlignment="1">
      <alignment horizontal="left" indent="3"/>
    </xf>
    <xf numFmtId="2" fontId="2" fillId="21" borderId="10" xfId="0" applyNumberFormat="1" applyFont="1" applyFill="1" applyBorder="1" applyAlignment="1">
      <alignment horizontal="left" indent="3"/>
    </xf>
    <xf numFmtId="0" fontId="2" fillId="21" borderId="1" xfId="0" applyFont="1" applyFill="1" applyBorder="1" applyAlignment="1">
      <alignment horizontal="center"/>
    </xf>
    <xf numFmtId="0" fontId="2" fillId="21" borderId="1" xfId="0" applyFont="1" applyFill="1" applyBorder="1"/>
    <xf numFmtId="2" fontId="2" fillId="21" borderId="1" xfId="0" applyNumberFormat="1" applyFont="1" applyFill="1" applyBorder="1"/>
    <xf numFmtId="164" fontId="2" fillId="21" borderId="1" xfId="0" applyNumberFormat="1" applyFont="1" applyFill="1" applyBorder="1"/>
    <xf numFmtId="169" fontId="2" fillId="21" borderId="1" xfId="0" applyNumberFormat="1" applyFont="1" applyFill="1" applyBorder="1"/>
    <xf numFmtId="165" fontId="2" fillId="21" borderId="1" xfId="0" applyNumberFormat="1" applyFont="1" applyFill="1" applyBorder="1"/>
    <xf numFmtId="2" fontId="2" fillId="21" borderId="1" xfId="0" applyNumberFormat="1" applyFont="1" applyFill="1" applyBorder="1" applyAlignment="1">
      <alignment horizontal="left" indent="3"/>
    </xf>
    <xf numFmtId="2" fontId="2" fillId="21" borderId="2" xfId="0" applyNumberFormat="1" applyFont="1" applyFill="1" applyBorder="1" applyAlignment="1">
      <alignment horizontal="left" indent="3"/>
    </xf>
    <xf numFmtId="164" fontId="2" fillId="16" borderId="6" xfId="0" applyNumberFormat="1" applyFont="1" applyFill="1" applyBorder="1" applyAlignment="1"/>
    <xf numFmtId="164" fontId="2" fillId="16" borderId="3" xfId="0" applyNumberFormat="1" applyFont="1" applyFill="1" applyBorder="1" applyAlignment="1"/>
    <xf numFmtId="166" fontId="2" fillId="16" borderId="3" xfId="0" applyNumberFormat="1" applyFont="1" applyFill="1" applyBorder="1" applyAlignment="1"/>
    <xf numFmtId="166" fontId="2" fillId="16" borderId="1" xfId="0" applyNumberFormat="1" applyFont="1" applyFill="1" applyBorder="1" applyAlignment="1"/>
    <xf numFmtId="164" fontId="2" fillId="21" borderId="6" xfId="0" applyNumberFormat="1" applyFont="1" applyFill="1" applyBorder="1" applyAlignment="1"/>
    <xf numFmtId="164" fontId="2" fillId="21" borderId="3" xfId="0" applyNumberFormat="1" applyFont="1" applyFill="1" applyBorder="1" applyAlignment="1"/>
    <xf numFmtId="165" fontId="2" fillId="21" borderId="3" xfId="0" applyNumberFormat="1" applyFont="1" applyFill="1" applyBorder="1" applyAlignment="1"/>
    <xf numFmtId="166" fontId="2" fillId="21" borderId="1" xfId="0" applyNumberFormat="1" applyFont="1" applyFill="1" applyBorder="1" applyAlignment="1"/>
    <xf numFmtId="166" fontId="2" fillId="16" borderId="6" xfId="0" applyNumberFormat="1" applyFont="1" applyFill="1" applyBorder="1" applyAlignment="1">
      <alignment horizontal="center"/>
    </xf>
    <xf numFmtId="167" fontId="2" fillId="16" borderId="6" xfId="0" applyNumberFormat="1" applyFont="1" applyFill="1" applyBorder="1" applyProtection="1"/>
    <xf numFmtId="166" fontId="2" fillId="16" borderId="6" xfId="0" applyNumberFormat="1" applyFont="1" applyFill="1" applyBorder="1" applyProtection="1">
      <protection locked="0"/>
    </xf>
    <xf numFmtId="2" fontId="2" fillId="16" borderId="6" xfId="0" applyNumberFormat="1" applyFont="1" applyFill="1" applyBorder="1" applyAlignment="1" applyProtection="1">
      <alignment horizontal="left" indent="3"/>
    </xf>
    <xf numFmtId="2" fontId="2" fillId="16" borderId="27" xfId="0" applyNumberFormat="1" applyFont="1" applyFill="1" applyBorder="1" applyAlignment="1" applyProtection="1">
      <alignment horizontal="left" indent="3"/>
    </xf>
    <xf numFmtId="166" fontId="2" fillId="16" borderId="3" xfId="0" applyNumberFormat="1" applyFont="1" applyFill="1" applyBorder="1" applyAlignment="1">
      <alignment horizontal="center"/>
    </xf>
    <xf numFmtId="167" fontId="2" fillId="16" borderId="3" xfId="0" applyNumberFormat="1" applyFont="1" applyFill="1" applyBorder="1" applyProtection="1"/>
    <xf numFmtId="166" fontId="2" fillId="16" borderId="3" xfId="0" applyNumberFormat="1" applyFont="1" applyFill="1" applyBorder="1" applyProtection="1">
      <protection locked="0"/>
    </xf>
    <xf numFmtId="2" fontId="2" fillId="16" borderId="3" xfId="0" applyNumberFormat="1" applyFont="1" applyFill="1" applyBorder="1" applyAlignment="1" applyProtection="1">
      <alignment horizontal="left" indent="3"/>
    </xf>
    <xf numFmtId="2" fontId="2" fillId="16" borderId="10" xfId="0" applyNumberFormat="1" applyFont="1" applyFill="1" applyBorder="1" applyAlignment="1" applyProtection="1">
      <alignment horizontal="left" indent="3"/>
    </xf>
    <xf numFmtId="166" fontId="2" fillId="16" borderId="3" xfId="0" applyNumberFormat="1" applyFont="1" applyFill="1" applyBorder="1" applyAlignment="1" applyProtection="1">
      <alignment horizontal="center"/>
      <protection locked="0"/>
    </xf>
    <xf numFmtId="166" fontId="11" fillId="16" borderId="3" xfId="0" applyNumberFormat="1" applyFont="1" applyFill="1" applyBorder="1"/>
    <xf numFmtId="166" fontId="2" fillId="16" borderId="1" xfId="0" applyNumberFormat="1" applyFont="1" applyFill="1" applyBorder="1" applyAlignment="1">
      <alignment horizontal="center"/>
    </xf>
    <xf numFmtId="167" fontId="2" fillId="16" borderId="1" xfId="0" applyNumberFormat="1" applyFont="1" applyFill="1" applyBorder="1" applyProtection="1"/>
    <xf numFmtId="166" fontId="2" fillId="16" borderId="1" xfId="0" applyNumberFormat="1" applyFont="1" applyFill="1" applyBorder="1" applyProtection="1">
      <protection locked="0"/>
    </xf>
    <xf numFmtId="2" fontId="2" fillId="16" borderId="1" xfId="0" applyNumberFormat="1" applyFont="1" applyFill="1" applyBorder="1" applyAlignment="1" applyProtection="1">
      <alignment horizontal="left" indent="3"/>
    </xf>
    <xf numFmtId="2" fontId="2" fillId="16" borderId="2" xfId="0" applyNumberFormat="1" applyFont="1" applyFill="1" applyBorder="1" applyAlignment="1" applyProtection="1">
      <alignment horizontal="left" indent="3"/>
    </xf>
    <xf numFmtId="0" fontId="2" fillId="10" borderId="4" xfId="0" applyFont="1" applyFill="1" applyBorder="1" applyAlignment="1">
      <alignment horizontal="center"/>
    </xf>
    <xf numFmtId="2" fontId="28" fillId="0" borderId="0" xfId="0" applyNumberFormat="1" applyFont="1"/>
    <xf numFmtId="0" fontId="11" fillId="10" borderId="13" xfId="5" applyFont="1" applyFill="1" applyBorder="1"/>
    <xf numFmtId="0" fontId="2" fillId="13" borderId="6" xfId="5" applyFont="1" applyFill="1" applyBorder="1"/>
    <xf numFmtId="0" fontId="2" fillId="13" borderId="3" xfId="5" applyFont="1" applyFill="1" applyBorder="1"/>
    <xf numFmtId="0" fontId="2" fillId="13" borderId="3" xfId="5" applyFont="1" applyFill="1" applyBorder="1" applyAlignment="1">
      <alignment horizontal="center"/>
    </xf>
    <xf numFmtId="166" fontId="2" fillId="13" borderId="3" xfId="5" applyNumberFormat="1" applyFont="1" applyFill="1" applyBorder="1"/>
    <xf numFmtId="166" fontId="2" fillId="13" borderId="3" xfId="5" applyNumberFormat="1" applyFont="1" applyFill="1" applyBorder="1" applyAlignment="1">
      <alignment horizontal="center"/>
    </xf>
    <xf numFmtId="167" fontId="2" fillId="13" borderId="3" xfId="5" applyNumberFormat="1" applyFont="1" applyFill="1" applyBorder="1"/>
    <xf numFmtId="2" fontId="2" fillId="13" borderId="3" xfId="5" applyNumberFormat="1" applyFont="1" applyFill="1" applyBorder="1"/>
    <xf numFmtId="2" fontId="2" fillId="13" borderId="3" xfId="5" applyNumberFormat="1" applyFont="1" applyFill="1" applyBorder="1" applyAlignment="1">
      <alignment horizontal="center"/>
    </xf>
    <xf numFmtId="2" fontId="2" fillId="13" borderId="3" xfId="5" applyNumberFormat="1" applyFont="1" applyFill="1" applyBorder="1" applyAlignment="1">
      <alignment horizontal="left" indent="3"/>
    </xf>
    <xf numFmtId="2" fontId="2" fillId="13" borderId="10" xfId="5" applyNumberFormat="1" applyFont="1" applyFill="1" applyBorder="1" applyAlignment="1">
      <alignment horizontal="left" indent="3"/>
    </xf>
    <xf numFmtId="0" fontId="2" fillId="13" borderId="8" xfId="5" applyFont="1" applyFill="1" applyBorder="1"/>
    <xf numFmtId="0" fontId="2" fillId="13" borderId="8" xfId="5" applyFont="1" applyFill="1" applyBorder="1" applyAlignment="1">
      <alignment horizontal="center"/>
    </xf>
    <xf numFmtId="166" fontId="2" fillId="13" borderId="8" xfId="5" applyNumberFormat="1" applyFont="1" applyFill="1" applyBorder="1"/>
    <xf numFmtId="166" fontId="2" fillId="13" borderId="8" xfId="5" applyNumberFormat="1" applyFont="1" applyFill="1" applyBorder="1" applyAlignment="1">
      <alignment horizontal="center"/>
    </xf>
    <xf numFmtId="2" fontId="2" fillId="13" borderId="8" xfId="5" applyNumberFormat="1" applyFont="1" applyFill="1" applyBorder="1"/>
    <xf numFmtId="2" fontId="2" fillId="13" borderId="8" xfId="5" applyNumberFormat="1" applyFont="1" applyFill="1" applyBorder="1" applyAlignment="1">
      <alignment horizontal="center"/>
    </xf>
    <xf numFmtId="2" fontId="2" fillId="13" borderId="8" xfId="5" applyNumberFormat="1" applyFont="1" applyFill="1" applyBorder="1" applyAlignment="1">
      <alignment horizontal="left" indent="3"/>
    </xf>
    <xf numFmtId="2" fontId="2" fillId="13" borderId="11" xfId="5" applyNumberFormat="1" applyFont="1" applyFill="1" applyBorder="1" applyAlignment="1">
      <alignment horizontal="left" indent="3"/>
    </xf>
    <xf numFmtId="0" fontId="2" fillId="4" borderId="6" xfId="5" applyFont="1" applyFill="1" applyBorder="1"/>
    <xf numFmtId="2" fontId="2" fillId="6" borderId="8" xfId="0" applyNumberFormat="1" applyFont="1" applyFill="1" applyBorder="1" applyAlignment="1">
      <alignment horizontal="left" vertical="center"/>
    </xf>
    <xf numFmtId="2" fontId="2" fillId="6" borderId="8" xfId="0" applyNumberFormat="1" applyFont="1" applyFill="1" applyBorder="1" applyAlignment="1">
      <alignment horizontal="center" vertical="center"/>
    </xf>
    <xf numFmtId="166" fontId="2" fillId="6" borderId="6" xfId="0" applyNumberFormat="1" applyFont="1" applyFill="1" applyBorder="1" applyAlignment="1">
      <alignment horizontal="left" indent="3"/>
    </xf>
    <xf numFmtId="166" fontId="2" fillId="6" borderId="3" xfId="0" applyNumberFormat="1" applyFont="1" applyFill="1" applyBorder="1" applyAlignment="1">
      <alignment horizontal="left" indent="3"/>
    </xf>
    <xf numFmtId="166" fontId="2" fillId="12" borderId="6" xfId="0" applyNumberFormat="1" applyFont="1" applyFill="1" applyBorder="1" applyAlignment="1">
      <alignment horizontal="left" indent="3"/>
    </xf>
    <xf numFmtId="0" fontId="11" fillId="10" borderId="13" xfId="0" applyFont="1" applyFill="1" applyBorder="1"/>
    <xf numFmtId="0" fontId="11" fillId="10" borderId="13" xfId="0" applyFont="1" applyFill="1" applyBorder="1" applyAlignment="1">
      <alignment horizontal="center"/>
    </xf>
    <xf numFmtId="166" fontId="2" fillId="10" borderId="13" xfId="0" applyNumberFormat="1" applyFont="1" applyFill="1" applyBorder="1" applyAlignment="1">
      <alignment horizontal="center"/>
    </xf>
    <xf numFmtId="2" fontId="2" fillId="10" borderId="13" xfId="0" applyNumberFormat="1" applyFont="1" applyFill="1" applyBorder="1" applyAlignment="1">
      <alignment horizontal="center"/>
    </xf>
    <xf numFmtId="166" fontId="2" fillId="10" borderId="13" xfId="0" applyNumberFormat="1" applyFont="1" applyFill="1" applyBorder="1" applyAlignment="1">
      <alignment horizontal="left" indent="3"/>
    </xf>
    <xf numFmtId="0" fontId="11" fillId="10" borderId="22" xfId="0" applyFont="1" applyFill="1" applyBorder="1"/>
    <xf numFmtId="0" fontId="11" fillId="10" borderId="22" xfId="0" applyFont="1" applyFill="1" applyBorder="1" applyAlignment="1">
      <alignment horizontal="center"/>
    </xf>
    <xf numFmtId="166" fontId="2" fillId="10" borderId="22" xfId="0" applyNumberFormat="1" applyFont="1" applyFill="1" applyBorder="1"/>
    <xf numFmtId="166" fontId="2" fillId="10" borderId="22" xfId="0" applyNumberFormat="1" applyFont="1" applyFill="1" applyBorder="1" applyAlignment="1">
      <alignment horizontal="center"/>
    </xf>
    <xf numFmtId="167" fontId="2" fillId="10" borderId="22" xfId="0" applyNumberFormat="1" applyFont="1" applyFill="1" applyBorder="1"/>
    <xf numFmtId="2" fontId="2" fillId="10" borderId="22" xfId="0" applyNumberFormat="1" applyFont="1" applyFill="1" applyBorder="1"/>
    <xf numFmtId="2" fontId="2" fillId="10" borderId="22" xfId="0" applyNumberFormat="1" applyFont="1" applyFill="1" applyBorder="1" applyAlignment="1">
      <alignment horizontal="center"/>
    </xf>
    <xf numFmtId="166" fontId="2" fillId="10" borderId="22" xfId="0" applyNumberFormat="1" applyFont="1" applyFill="1" applyBorder="1" applyAlignment="1">
      <alignment horizontal="left" indent="3"/>
    </xf>
    <xf numFmtId="2" fontId="2" fillId="10" borderId="29" xfId="0" applyNumberFormat="1" applyFont="1" applyFill="1" applyBorder="1" applyAlignment="1">
      <alignment horizontal="left" indent="3"/>
    </xf>
    <xf numFmtId="0" fontId="2" fillId="13" borderId="6" xfId="0" applyFont="1" applyFill="1" applyBorder="1"/>
    <xf numFmtId="166" fontId="2" fillId="13" borderId="6" xfId="0" applyNumberFormat="1" applyFont="1" applyFill="1" applyBorder="1" applyAlignment="1">
      <alignment horizontal="center"/>
    </xf>
    <xf numFmtId="167" fontId="2" fillId="13" borderId="6" xfId="0" applyNumberFormat="1" applyFont="1" applyFill="1" applyBorder="1"/>
    <xf numFmtId="2" fontId="2" fillId="13" borderId="6" xfId="0" applyNumberFormat="1" applyFont="1" applyFill="1" applyBorder="1"/>
    <xf numFmtId="166" fontId="2" fillId="13" borderId="6" xfId="0" applyNumberFormat="1" applyFont="1" applyFill="1" applyBorder="1" applyAlignment="1">
      <alignment horizontal="left" indent="3"/>
    </xf>
    <xf numFmtId="2" fontId="2" fillId="13" borderId="27" xfId="0" applyNumberFormat="1" applyFont="1" applyFill="1" applyBorder="1" applyAlignment="1">
      <alignment horizontal="left" indent="3"/>
    </xf>
    <xf numFmtId="0" fontId="2" fillId="13" borderId="3" xfId="0" applyFont="1" applyFill="1" applyBorder="1"/>
    <xf numFmtId="166" fontId="2" fillId="13" borderId="3" xfId="0" applyNumberFormat="1" applyFont="1" applyFill="1" applyBorder="1" applyAlignment="1">
      <alignment horizontal="center"/>
    </xf>
    <xf numFmtId="167" fontId="2" fillId="13" borderId="3" xfId="0" applyNumberFormat="1" applyFont="1" applyFill="1" applyBorder="1"/>
    <xf numFmtId="2" fontId="2" fillId="13" borderId="3" xfId="0" applyNumberFormat="1" applyFont="1" applyFill="1" applyBorder="1"/>
    <xf numFmtId="166" fontId="2" fillId="13" borderId="3" xfId="0" applyNumberFormat="1" applyFont="1" applyFill="1" applyBorder="1" applyAlignment="1">
      <alignment horizontal="left" indent="3"/>
    </xf>
    <xf numFmtId="2" fontId="2" fillId="13" borderId="10" xfId="0" applyNumberFormat="1" applyFont="1" applyFill="1" applyBorder="1" applyAlignment="1">
      <alignment horizontal="left" indent="3"/>
    </xf>
    <xf numFmtId="0" fontId="2" fillId="13" borderId="8" xfId="0" applyFont="1" applyFill="1" applyBorder="1"/>
    <xf numFmtId="166" fontId="2" fillId="13" borderId="8" xfId="0" applyNumberFormat="1" applyFont="1" applyFill="1" applyBorder="1" applyAlignment="1">
      <alignment horizontal="center"/>
    </xf>
    <xf numFmtId="167" fontId="2" fillId="13" borderId="8" xfId="0" applyNumberFormat="1" applyFont="1" applyFill="1" applyBorder="1"/>
    <xf numFmtId="2" fontId="2" fillId="13" borderId="8" xfId="0" applyNumberFormat="1" applyFont="1" applyFill="1" applyBorder="1"/>
    <xf numFmtId="166" fontId="2" fillId="13" borderId="8" xfId="0" applyNumberFormat="1" applyFont="1" applyFill="1" applyBorder="1" applyAlignment="1">
      <alignment horizontal="left" indent="3"/>
    </xf>
    <xf numFmtId="2" fontId="2" fillId="13" borderId="11" xfId="0" applyNumberFormat="1" applyFont="1" applyFill="1" applyBorder="1" applyAlignment="1">
      <alignment horizontal="left" indent="3"/>
    </xf>
    <xf numFmtId="0" fontId="2" fillId="8" borderId="30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6" fillId="16" borderId="30" xfId="0" applyFont="1" applyFill="1" applyBorder="1" applyAlignment="1">
      <alignment horizontal="center" vertical="center" wrapText="1"/>
    </xf>
    <xf numFmtId="0" fontId="6" fillId="16" borderId="31" xfId="0" applyFont="1" applyFill="1" applyBorder="1" applyAlignment="1">
      <alignment horizontal="center" vertical="center" wrapText="1"/>
    </xf>
    <xf numFmtId="0" fontId="6" fillId="16" borderId="33" xfId="0" applyFont="1" applyFill="1" applyBorder="1" applyAlignment="1">
      <alignment horizontal="center" vertical="center" wrapText="1"/>
    </xf>
    <xf numFmtId="0" fontId="6" fillId="10" borderId="30" xfId="0" applyFont="1" applyFill="1" applyBorder="1" applyAlignment="1">
      <alignment horizontal="center" vertical="center" wrapText="1"/>
    </xf>
    <xf numFmtId="0" fontId="2" fillId="10" borderId="31" xfId="0" applyFont="1" applyFill="1" applyBorder="1" applyAlignment="1">
      <alignment horizontal="center" vertical="center" wrapText="1"/>
    </xf>
    <xf numFmtId="0" fontId="2" fillId="10" borderId="33" xfId="0" applyFont="1" applyFill="1" applyBorder="1" applyAlignment="1">
      <alignment horizontal="center" vertical="center" wrapText="1"/>
    </xf>
    <xf numFmtId="0" fontId="24" fillId="14" borderId="0" xfId="0" applyFont="1" applyFill="1" applyAlignment="1">
      <alignment horizontal="center"/>
    </xf>
    <xf numFmtId="0" fontId="23" fillId="0" borderId="25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6" fillId="15" borderId="30" xfId="0" applyFont="1" applyFill="1" applyBorder="1" applyAlignment="1">
      <alignment horizontal="center" vertical="center" wrapText="1"/>
    </xf>
    <xf numFmtId="0" fontId="2" fillId="15" borderId="31" xfId="0" applyFont="1" applyFill="1" applyBorder="1" applyAlignment="1">
      <alignment horizontal="center" vertical="center" wrapText="1"/>
    </xf>
    <xf numFmtId="0" fontId="2" fillId="15" borderId="33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6" fillId="6" borderId="40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16" borderId="34" xfId="0" applyFont="1" applyFill="1" applyBorder="1" applyAlignment="1">
      <alignment horizontal="center" vertical="center" wrapText="1"/>
    </xf>
    <xf numFmtId="0" fontId="2" fillId="16" borderId="31" xfId="0" applyFont="1" applyFill="1" applyBorder="1" applyAlignment="1">
      <alignment horizontal="center" vertical="center" wrapText="1"/>
    </xf>
    <xf numFmtId="0" fontId="2" fillId="16" borderId="3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6" borderId="30" xfId="0" applyFont="1" applyFill="1" applyBorder="1" applyAlignment="1">
      <alignment horizontal="left" vertical="top" wrapText="1"/>
    </xf>
    <xf numFmtId="0" fontId="2" fillId="6" borderId="31" xfId="0" applyFont="1" applyFill="1" applyBorder="1" applyAlignment="1">
      <alignment horizontal="left" vertical="top" wrapText="1"/>
    </xf>
    <xf numFmtId="0" fontId="2" fillId="6" borderId="35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8" borderId="51" xfId="0" applyFont="1" applyFill="1" applyBorder="1" applyAlignment="1">
      <alignment horizontal="center" vertical="center" wrapText="1"/>
    </xf>
    <xf numFmtId="0" fontId="2" fillId="8" borderId="47" xfId="0" applyFont="1" applyFill="1" applyBorder="1" applyAlignment="1">
      <alignment horizontal="center" vertical="center" wrapText="1"/>
    </xf>
    <xf numFmtId="0" fontId="2" fillId="8" borderId="48" xfId="0" applyFont="1" applyFill="1" applyBorder="1" applyAlignment="1">
      <alignment horizontal="center" vertical="center" wrapText="1"/>
    </xf>
    <xf numFmtId="0" fontId="6" fillId="13" borderId="30" xfId="0" applyFont="1" applyFill="1" applyBorder="1" applyAlignment="1">
      <alignment horizontal="left" vertical="top" wrapText="1"/>
    </xf>
    <xf numFmtId="0" fontId="2" fillId="13" borderId="31" xfId="0" applyFont="1" applyFill="1" applyBorder="1" applyAlignment="1">
      <alignment horizontal="left" vertical="top" wrapText="1"/>
    </xf>
    <xf numFmtId="0" fontId="2" fillId="13" borderId="33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11" borderId="40" xfId="0" applyFont="1" applyFill="1" applyBorder="1" applyAlignment="1">
      <alignment horizontal="left" vertical="top" wrapText="1"/>
    </xf>
    <xf numFmtId="0" fontId="2" fillId="11" borderId="44" xfId="0" applyFont="1" applyFill="1" applyBorder="1" applyAlignment="1">
      <alignment horizontal="left" vertical="top" wrapText="1"/>
    </xf>
    <xf numFmtId="0" fontId="6" fillId="10" borderId="44" xfId="0" applyFont="1" applyFill="1" applyBorder="1" applyAlignment="1">
      <alignment horizontal="left" vertical="top" wrapText="1"/>
    </xf>
    <xf numFmtId="0" fontId="2" fillId="10" borderId="44" xfId="0" applyFont="1" applyFill="1" applyBorder="1" applyAlignment="1">
      <alignment horizontal="left" vertical="top" wrapText="1"/>
    </xf>
    <xf numFmtId="0" fontId="15" fillId="0" borderId="40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6" borderId="30" xfId="0" applyFont="1" applyFill="1" applyBorder="1" applyAlignment="1">
      <alignment horizontal="left" vertical="top" wrapText="1"/>
    </xf>
    <xf numFmtId="0" fontId="2" fillId="6" borderId="33" xfId="0" applyFont="1" applyFill="1" applyBorder="1" applyAlignment="1">
      <alignment horizontal="left" vertical="top" wrapText="1"/>
    </xf>
    <xf numFmtId="0" fontId="6" fillId="10" borderId="34" xfId="0" applyFont="1" applyFill="1" applyBorder="1" applyAlignment="1">
      <alignment horizontal="left" vertical="top" wrapText="1"/>
    </xf>
    <xf numFmtId="0" fontId="2" fillId="10" borderId="31" xfId="0" applyFont="1" applyFill="1" applyBorder="1" applyAlignment="1">
      <alignment horizontal="left" vertical="top" wrapText="1"/>
    </xf>
    <xf numFmtId="0" fontId="6" fillId="4" borderId="38" xfId="0" applyFont="1" applyFill="1" applyBorder="1" applyAlignment="1">
      <alignment horizontal="center" vertical="top" wrapText="1"/>
    </xf>
    <xf numFmtId="0" fontId="6" fillId="4" borderId="50" xfId="0" applyFont="1" applyFill="1" applyBorder="1" applyAlignment="1">
      <alignment horizontal="center" vertical="top" wrapText="1"/>
    </xf>
    <xf numFmtId="0" fontId="6" fillId="4" borderId="20" xfId="0" applyFont="1" applyFill="1" applyBorder="1" applyAlignment="1">
      <alignment horizontal="center" vertical="top" wrapText="1"/>
    </xf>
    <xf numFmtId="0" fontId="2" fillId="11" borderId="45" xfId="0" applyFont="1" applyFill="1" applyBorder="1" applyAlignment="1">
      <alignment horizontal="left" vertical="top" wrapText="1"/>
    </xf>
    <xf numFmtId="0" fontId="2" fillId="12" borderId="46" xfId="0" applyFont="1" applyFill="1" applyBorder="1" applyAlignment="1">
      <alignment horizontal="left" vertical="top" wrapText="1"/>
    </xf>
    <xf numFmtId="0" fontId="2" fillId="12" borderId="47" xfId="0" applyFont="1" applyFill="1" applyBorder="1" applyAlignment="1">
      <alignment horizontal="left" vertical="top" wrapText="1"/>
    </xf>
    <xf numFmtId="0" fontId="2" fillId="12" borderId="48" xfId="0" applyFont="1" applyFill="1" applyBorder="1" applyAlignment="1">
      <alignment horizontal="left" vertical="top" wrapText="1"/>
    </xf>
    <xf numFmtId="0" fontId="7" fillId="0" borderId="25" xfId="0" applyFont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2" fillId="8" borderId="44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16" borderId="30" xfId="0" applyFont="1" applyFill="1" applyBorder="1" applyAlignment="1">
      <alignment horizontal="center" vertical="center" wrapText="1"/>
    </xf>
    <xf numFmtId="0" fontId="2" fillId="16" borderId="33" xfId="0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6" fillId="7" borderId="40" xfId="0" applyFont="1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 wrapText="1"/>
    </xf>
    <xf numFmtId="0" fontId="2" fillId="7" borderId="45" xfId="0" applyFont="1" applyFill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 wrapText="1"/>
    </xf>
    <xf numFmtId="0" fontId="6" fillId="10" borderId="44" xfId="0" applyFont="1" applyFill="1" applyBorder="1" applyAlignment="1">
      <alignment horizontal="center" vertical="center" wrapText="1"/>
    </xf>
    <xf numFmtId="0" fontId="2" fillId="10" borderId="44" xfId="0" applyFont="1" applyFill="1" applyBorder="1" applyAlignment="1">
      <alignment horizontal="center" vertical="center" wrapText="1"/>
    </xf>
    <xf numFmtId="0" fontId="2" fillId="10" borderId="4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6" fillId="15" borderId="40" xfId="0" applyFont="1" applyFill="1" applyBorder="1" applyAlignment="1">
      <alignment horizontal="center" vertical="center" wrapText="1"/>
    </xf>
    <xf numFmtId="0" fontId="2" fillId="15" borderId="44" xfId="0" applyFont="1" applyFill="1" applyBorder="1" applyAlignment="1">
      <alignment horizontal="center" vertical="center" wrapText="1"/>
    </xf>
    <xf numFmtId="0" fontId="2" fillId="15" borderId="45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horizontal="center" vertical="center" wrapText="1"/>
    </xf>
    <xf numFmtId="0" fontId="6" fillId="8" borderId="44" xfId="0" applyFont="1" applyFill="1" applyBorder="1" applyAlignment="1">
      <alignment horizontal="center" vertical="center" wrapText="1"/>
    </xf>
    <xf numFmtId="0" fontId="2" fillId="8" borderId="45" xfId="0" applyFont="1" applyFill="1" applyBorder="1" applyAlignment="1">
      <alignment horizontal="center" vertical="center" wrapText="1"/>
    </xf>
    <xf numFmtId="0" fontId="6" fillId="7" borderId="51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 wrapText="1"/>
    </xf>
    <xf numFmtId="0" fontId="2" fillId="7" borderId="5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8" borderId="34" xfId="0" applyFont="1" applyFill="1" applyBorder="1" applyAlignment="1">
      <alignment horizontal="center" vertical="center" wrapText="1"/>
    </xf>
    <xf numFmtId="0" fontId="2" fillId="10" borderId="45" xfId="0" applyFont="1" applyFill="1" applyBorder="1" applyAlignment="1">
      <alignment horizontal="left" vertical="top" wrapText="1"/>
    </xf>
    <xf numFmtId="0" fontId="2" fillId="6" borderId="34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" fillId="10" borderId="37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wrapText="1"/>
    </xf>
    <xf numFmtId="2" fontId="2" fillId="0" borderId="28" xfId="0" applyNumberFormat="1" applyFont="1" applyBorder="1" applyAlignment="1">
      <alignment horizont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16" borderId="40" xfId="0" applyFont="1" applyFill="1" applyBorder="1" applyAlignment="1">
      <alignment horizontal="center" vertical="center" wrapText="1"/>
    </xf>
    <xf numFmtId="0" fontId="6" fillId="16" borderId="44" xfId="0" applyFont="1" applyFill="1" applyBorder="1" applyAlignment="1">
      <alignment horizontal="center" vertical="center" wrapText="1"/>
    </xf>
    <xf numFmtId="0" fontId="6" fillId="16" borderId="45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2" fillId="10" borderId="35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2" fillId="15" borderId="30" xfId="0" applyFont="1" applyFill="1" applyBorder="1" applyAlignment="1">
      <alignment horizontal="center" vertical="center" wrapText="1"/>
    </xf>
    <xf numFmtId="0" fontId="6" fillId="15" borderId="44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2" fillId="16" borderId="30" xfId="0" applyFont="1" applyFill="1" applyBorder="1" applyAlignment="1">
      <alignment horizontal="center" vertical="top" wrapText="1"/>
    </xf>
    <xf numFmtId="0" fontId="2" fillId="16" borderId="31" xfId="0" applyFont="1" applyFill="1" applyBorder="1" applyAlignment="1">
      <alignment horizontal="center" vertical="top" wrapText="1"/>
    </xf>
    <xf numFmtId="0" fontId="2" fillId="16" borderId="35" xfId="0" applyFont="1" applyFill="1" applyBorder="1" applyAlignment="1">
      <alignment horizontal="center" vertical="top" wrapText="1"/>
    </xf>
    <xf numFmtId="0" fontId="2" fillId="21" borderId="30" xfId="0" applyFont="1" applyFill="1" applyBorder="1" applyAlignment="1">
      <alignment horizontal="center" vertical="top" wrapText="1"/>
    </xf>
    <xf numFmtId="0" fontId="2" fillId="21" borderId="31" xfId="0" applyFont="1" applyFill="1" applyBorder="1" applyAlignment="1">
      <alignment horizontal="center" vertical="top" wrapText="1"/>
    </xf>
    <xf numFmtId="0" fontId="2" fillId="21" borderId="35" xfId="0" applyFont="1" applyFill="1" applyBorder="1" applyAlignment="1">
      <alignment horizontal="center" vertical="top" wrapText="1"/>
    </xf>
    <xf numFmtId="0" fontId="6" fillId="16" borderId="35" xfId="0" applyFont="1" applyFill="1" applyBorder="1" applyAlignment="1">
      <alignment horizontal="center" vertical="center" wrapText="1"/>
    </xf>
    <xf numFmtId="0" fontId="2" fillId="2" borderId="13" xfId="0" applyFont="1" applyFill="1" applyBorder="1" applyProtection="1"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166" fontId="2" fillId="2" borderId="13" xfId="0" applyNumberFormat="1" applyFont="1" applyFill="1" applyBorder="1" applyAlignment="1" applyProtection="1">
      <alignment horizontal="left" indent="4"/>
      <protection locked="0"/>
    </xf>
    <xf numFmtId="167" fontId="2" fillId="2" borderId="13" xfId="0" applyNumberFormat="1" applyFont="1" applyFill="1" applyBorder="1" applyProtection="1"/>
    <xf numFmtId="2" fontId="2" fillId="2" borderId="13" xfId="0" applyNumberFormat="1" applyFont="1" applyFill="1" applyBorder="1" applyProtection="1">
      <protection locked="0"/>
    </xf>
    <xf numFmtId="2" fontId="2" fillId="6" borderId="17" xfId="0" applyNumberFormat="1" applyFont="1" applyFill="1" applyBorder="1" applyAlignment="1" applyProtection="1">
      <alignment horizontal="left" indent="3"/>
    </xf>
    <xf numFmtId="2" fontId="2" fillId="6" borderId="27" xfId="0" applyNumberFormat="1" applyFont="1" applyFill="1" applyBorder="1" applyAlignment="1" applyProtection="1">
      <alignment horizontal="left" indent="3"/>
    </xf>
    <xf numFmtId="0" fontId="2" fillId="2" borderId="3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166" fontId="2" fillId="2" borderId="3" xfId="0" applyNumberFormat="1" applyFont="1" applyFill="1" applyBorder="1" applyAlignment="1" applyProtection="1">
      <alignment horizontal="left" indent="4"/>
      <protection locked="0"/>
    </xf>
    <xf numFmtId="2" fontId="2" fillId="2" borderId="3" xfId="0" applyNumberFormat="1" applyFont="1" applyFill="1" applyBorder="1" applyProtection="1">
      <protection locked="0"/>
    </xf>
    <xf numFmtId="2" fontId="2" fillId="6" borderId="3" xfId="0" applyNumberFormat="1" applyFont="1" applyFill="1" applyBorder="1" applyAlignment="1" applyProtection="1">
      <alignment horizontal="left" indent="3"/>
    </xf>
    <xf numFmtId="2" fontId="2" fillId="6" borderId="10" xfId="0" applyNumberFormat="1" applyFont="1" applyFill="1" applyBorder="1" applyAlignment="1" applyProtection="1">
      <alignment horizontal="left" indent="3"/>
    </xf>
    <xf numFmtId="0" fontId="2" fillId="19" borderId="3" xfId="0" applyFont="1" applyFill="1" applyBorder="1" applyProtection="1"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166" fontId="2" fillId="5" borderId="3" xfId="0" applyNumberFormat="1" applyFont="1" applyFill="1" applyBorder="1" applyProtection="1">
      <protection locked="0"/>
    </xf>
    <xf numFmtId="166" fontId="2" fillId="5" borderId="6" xfId="0" applyNumberFormat="1" applyFont="1" applyFill="1" applyBorder="1" applyProtection="1">
      <protection locked="0"/>
    </xf>
    <xf numFmtId="166" fontId="2" fillId="5" borderId="6" xfId="0" applyNumberFormat="1" applyFont="1" applyFill="1" applyBorder="1" applyAlignment="1" applyProtection="1">
      <alignment horizontal="left" indent="4"/>
      <protection locked="0"/>
    </xf>
    <xf numFmtId="167" fontId="2" fillId="5" borderId="13" xfId="0" applyNumberFormat="1" applyFont="1" applyFill="1" applyBorder="1" applyProtection="1"/>
    <xf numFmtId="2" fontId="2" fillId="5" borderId="13" xfId="0" applyNumberFormat="1" applyFont="1" applyFill="1" applyBorder="1" applyProtection="1">
      <protection locked="0"/>
    </xf>
    <xf numFmtId="2" fontId="2" fillId="5" borderId="13" xfId="0" applyNumberFormat="1" applyFont="1" applyFill="1" applyBorder="1" applyAlignment="1" applyProtection="1">
      <alignment horizontal="left" indent="3"/>
    </xf>
    <xf numFmtId="2" fontId="2" fillId="5" borderId="28" xfId="0" applyNumberFormat="1" applyFont="1" applyFill="1" applyBorder="1" applyAlignment="1" applyProtection="1">
      <alignment horizontal="left" indent="3"/>
    </xf>
    <xf numFmtId="166" fontId="2" fillId="5" borderId="3" xfId="0" applyNumberFormat="1" applyFont="1" applyFill="1" applyBorder="1" applyAlignment="1" applyProtection="1">
      <alignment horizontal="left" indent="4"/>
      <protection locked="0"/>
    </xf>
    <xf numFmtId="2" fontId="2" fillId="5" borderId="3" xfId="0" applyNumberFormat="1" applyFont="1" applyFill="1" applyBorder="1" applyProtection="1">
      <protection locked="0"/>
    </xf>
    <xf numFmtId="0" fontId="2" fillId="5" borderId="3" xfId="0" applyFont="1" applyFill="1" applyBorder="1" applyProtection="1">
      <protection locked="0"/>
    </xf>
    <xf numFmtId="167" fontId="2" fillId="5" borderId="3" xfId="0" applyNumberFormat="1" applyFont="1" applyFill="1" applyBorder="1" applyProtection="1"/>
    <xf numFmtId="2" fontId="2" fillId="5" borderId="10" xfId="0" applyNumberFormat="1" applyFont="1" applyFill="1" applyBorder="1" applyAlignment="1" applyProtection="1">
      <alignment horizontal="left" indent="3"/>
    </xf>
    <xf numFmtId="2" fontId="2" fillId="5" borderId="3" xfId="0" applyNumberFormat="1" applyFont="1" applyFill="1" applyBorder="1" applyAlignment="1" applyProtection="1">
      <alignment horizontal="left" indent="3"/>
    </xf>
    <xf numFmtId="0" fontId="2" fillId="3" borderId="6" xfId="0" applyFont="1" applyFill="1" applyBorder="1" applyProtection="1"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166" fontId="2" fillId="3" borderId="6" xfId="0" applyNumberFormat="1" applyFont="1" applyFill="1" applyBorder="1" applyAlignment="1" applyProtection="1">
      <alignment horizontal="left" indent="4"/>
      <protection locked="0"/>
    </xf>
    <xf numFmtId="166" fontId="2" fillId="3" borderId="13" xfId="0" applyNumberFormat="1" applyFont="1" applyFill="1" applyBorder="1" applyProtection="1">
      <protection locked="0"/>
    </xf>
    <xf numFmtId="167" fontId="2" fillId="3" borderId="13" xfId="0" applyNumberFormat="1" applyFont="1" applyFill="1" applyBorder="1" applyProtection="1"/>
    <xf numFmtId="2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Alignment="1" applyProtection="1">
      <alignment horizontal="left" indent="3"/>
    </xf>
    <xf numFmtId="2" fontId="2" fillId="3" borderId="28" xfId="0" applyNumberFormat="1" applyFont="1" applyFill="1" applyBorder="1" applyAlignment="1" applyProtection="1">
      <alignment horizontal="left" indent="3"/>
    </xf>
    <xf numFmtId="0" fontId="2" fillId="3" borderId="3" xfId="0" applyFont="1" applyFill="1" applyBorder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166" fontId="2" fillId="3" borderId="3" xfId="0" applyNumberFormat="1" applyFont="1" applyFill="1" applyBorder="1" applyAlignment="1" applyProtection="1">
      <alignment horizontal="left" indent="4"/>
      <protection locked="0"/>
    </xf>
    <xf numFmtId="2" fontId="2" fillId="3" borderId="3" xfId="0" applyNumberFormat="1" applyFont="1" applyFill="1" applyBorder="1" applyProtection="1">
      <protection locked="0"/>
    </xf>
    <xf numFmtId="0" fontId="2" fillId="4" borderId="6" xfId="0" applyFont="1" applyFill="1" applyBorder="1" applyProtection="1"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166" fontId="2" fillId="4" borderId="6" xfId="0" applyNumberFormat="1" applyFont="1" applyFill="1" applyBorder="1" applyAlignment="1" applyProtection="1">
      <alignment horizontal="left" indent="4"/>
      <protection locked="0"/>
    </xf>
    <xf numFmtId="166" fontId="2" fillId="4" borderId="13" xfId="0" applyNumberFormat="1" applyFont="1" applyFill="1" applyBorder="1" applyProtection="1">
      <protection locked="0"/>
    </xf>
    <xf numFmtId="167" fontId="2" fillId="4" borderId="13" xfId="0" applyNumberFormat="1" applyFont="1" applyFill="1" applyBorder="1" applyProtection="1"/>
    <xf numFmtId="2" fontId="2" fillId="4" borderId="13" xfId="0" applyNumberFormat="1" applyFont="1" applyFill="1" applyBorder="1" applyProtection="1">
      <protection locked="0"/>
    </xf>
    <xf numFmtId="2" fontId="2" fillId="4" borderId="13" xfId="0" applyNumberFormat="1" applyFont="1" applyFill="1" applyBorder="1" applyAlignment="1" applyProtection="1">
      <alignment horizontal="left" indent="3"/>
    </xf>
    <xf numFmtId="2" fontId="2" fillId="4" borderId="28" xfId="0" applyNumberFormat="1" applyFont="1" applyFill="1" applyBorder="1" applyAlignment="1" applyProtection="1">
      <alignment horizontal="left" indent="3"/>
    </xf>
    <xf numFmtId="0" fontId="2" fillId="4" borderId="3" xfId="0" applyFont="1" applyFill="1" applyBorder="1" applyProtection="1"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166" fontId="2" fillId="4" borderId="3" xfId="0" applyNumberFormat="1" applyFont="1" applyFill="1" applyBorder="1" applyAlignment="1" applyProtection="1">
      <alignment horizontal="left" indent="4"/>
      <protection locked="0"/>
    </xf>
    <xf numFmtId="2" fontId="2" fillId="4" borderId="3" xfId="0" applyNumberFormat="1" applyFont="1" applyFill="1" applyBorder="1" applyProtection="1">
      <protection locked="0"/>
    </xf>
    <xf numFmtId="0" fontId="2" fillId="6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166" fontId="2" fillId="3" borderId="8" xfId="0" applyNumberFormat="1" applyFont="1" applyFill="1" applyBorder="1" applyProtection="1">
      <protection locked="0"/>
    </xf>
    <xf numFmtId="167" fontId="2" fillId="3" borderId="8" xfId="0" applyNumberFormat="1" applyFont="1" applyFill="1" applyBorder="1" applyProtection="1"/>
    <xf numFmtId="2" fontId="2" fillId="3" borderId="8" xfId="0" applyNumberFormat="1" applyFont="1" applyFill="1" applyBorder="1" applyProtection="1">
      <protection locked="0"/>
    </xf>
    <xf numFmtId="2" fontId="2" fillId="3" borderId="8" xfId="0" applyNumberFormat="1" applyFont="1" applyFill="1" applyBorder="1" applyAlignment="1" applyProtection="1">
      <alignment horizontal="left" indent="3"/>
    </xf>
    <xf numFmtId="2" fontId="2" fillId="3" borderId="11" xfId="0" applyNumberFormat="1" applyFont="1" applyFill="1" applyBorder="1" applyAlignment="1" applyProtection="1">
      <alignment horizontal="left" indent="3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166" fontId="2" fillId="3" borderId="8" xfId="0" applyNumberFormat="1" applyFont="1" applyFill="1" applyBorder="1" applyAlignment="1" applyProtection="1">
      <alignment horizontal="left" indent="4"/>
      <protection locked="0"/>
    </xf>
    <xf numFmtId="2" fontId="2" fillId="2" borderId="13" xfId="0" applyNumberFormat="1" applyFont="1" applyFill="1" applyBorder="1" applyAlignment="1" applyProtection="1">
      <alignment horizontal="left" indent="4"/>
      <protection locked="0"/>
    </xf>
    <xf numFmtId="165" fontId="2" fillId="2" borderId="3" xfId="0" applyNumberFormat="1" applyFont="1" applyFill="1" applyBorder="1" applyAlignment="1" applyProtection="1">
      <alignment horizontal="left" indent="4"/>
      <protection locked="0"/>
    </xf>
    <xf numFmtId="165" fontId="2" fillId="2" borderId="3" xfId="0" applyNumberFormat="1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165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165" fontId="2" fillId="2" borderId="8" xfId="0" applyNumberFormat="1" applyFont="1" applyFill="1" applyBorder="1" applyAlignment="1" applyProtection="1">
      <alignment horizontal="left" indent="4"/>
      <protection locked="0"/>
    </xf>
    <xf numFmtId="167" fontId="2" fillId="2" borderId="8" xfId="0" applyNumberFormat="1" applyFont="1" applyFill="1" applyBorder="1" applyProtection="1"/>
    <xf numFmtId="2" fontId="2" fillId="6" borderId="12" xfId="0" applyNumberFormat="1" applyFont="1" applyFill="1" applyBorder="1" applyAlignment="1" applyProtection="1">
      <alignment horizontal="left" indent="3"/>
    </xf>
    <xf numFmtId="2" fontId="2" fillId="6" borderId="8" xfId="0" applyNumberFormat="1" applyFont="1" applyFill="1" applyBorder="1" applyAlignment="1" applyProtection="1">
      <alignment horizontal="left" indent="3"/>
    </xf>
    <xf numFmtId="2" fontId="2" fillId="6" borderId="11" xfId="0" applyNumberFormat="1" applyFont="1" applyFill="1" applyBorder="1" applyAlignment="1" applyProtection="1">
      <alignment horizontal="left" indent="3"/>
    </xf>
    <xf numFmtId="165" fontId="2" fillId="5" borderId="6" xfId="0" applyNumberFormat="1" applyFont="1" applyFill="1" applyBorder="1" applyProtection="1">
      <protection locked="0"/>
    </xf>
    <xf numFmtId="165" fontId="2" fillId="5" borderId="3" xfId="0" applyNumberFormat="1" applyFont="1" applyFill="1" applyBorder="1" applyProtection="1">
      <protection locked="0"/>
    </xf>
    <xf numFmtId="2" fontId="2" fillId="5" borderId="6" xfId="0" applyNumberFormat="1" applyFont="1" applyFill="1" applyBorder="1" applyProtection="1">
      <protection locked="0"/>
    </xf>
    <xf numFmtId="165" fontId="2" fillId="5" borderId="6" xfId="0" applyNumberFormat="1" applyFont="1" applyFill="1" applyBorder="1" applyAlignment="1" applyProtection="1">
      <alignment horizontal="left" indent="4"/>
      <protection locked="0"/>
    </xf>
    <xf numFmtId="165" fontId="2" fillId="5" borderId="3" xfId="0" applyNumberFormat="1" applyFont="1" applyFill="1" applyBorder="1" applyAlignment="1" applyProtection="1">
      <alignment horizontal="left" indent="4"/>
      <protection locked="0"/>
    </xf>
    <xf numFmtId="0" fontId="2" fillId="5" borderId="8" xfId="0" applyFont="1" applyFill="1" applyBorder="1" applyProtection="1"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165" fontId="2" fillId="5" borderId="8" xfId="0" applyNumberFormat="1" applyFont="1" applyFill="1" applyBorder="1" applyProtection="1">
      <protection locked="0"/>
    </xf>
    <xf numFmtId="2" fontId="2" fillId="5" borderId="8" xfId="0" applyNumberFormat="1" applyFont="1" applyFill="1" applyBorder="1" applyProtection="1">
      <protection locked="0"/>
    </xf>
    <xf numFmtId="165" fontId="2" fillId="5" borderId="8" xfId="0" applyNumberFormat="1" applyFont="1" applyFill="1" applyBorder="1" applyAlignment="1" applyProtection="1">
      <alignment horizontal="left" indent="4"/>
      <protection locked="0"/>
    </xf>
    <xf numFmtId="167" fontId="2" fillId="5" borderId="8" xfId="0" applyNumberFormat="1" applyFont="1" applyFill="1" applyBorder="1" applyProtection="1"/>
    <xf numFmtId="2" fontId="2" fillId="5" borderId="8" xfId="0" applyNumberFormat="1" applyFont="1" applyFill="1" applyBorder="1" applyAlignment="1" applyProtection="1">
      <alignment horizontal="left" indent="3"/>
    </xf>
    <xf numFmtId="2" fontId="2" fillId="5" borderId="11" xfId="0" applyNumberFormat="1" applyFont="1" applyFill="1" applyBorder="1" applyAlignment="1" applyProtection="1">
      <alignment horizontal="left" indent="3"/>
    </xf>
    <xf numFmtId="165" fontId="2" fillId="3" borderId="6" xfId="0" applyNumberFormat="1" applyFont="1" applyFill="1" applyBorder="1" applyProtection="1">
      <protection locked="0"/>
    </xf>
    <xf numFmtId="165" fontId="2" fillId="3" borderId="3" xfId="0" applyNumberFormat="1" applyFont="1" applyFill="1" applyBorder="1" applyProtection="1">
      <protection locked="0"/>
    </xf>
    <xf numFmtId="165" fontId="2" fillId="3" borderId="8" xfId="0" applyNumberFormat="1" applyFont="1" applyFill="1" applyBorder="1" applyProtection="1">
      <protection locked="0"/>
    </xf>
    <xf numFmtId="0" fontId="6" fillId="25" borderId="40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/>
    </xf>
    <xf numFmtId="0" fontId="2" fillId="25" borderId="3" xfId="0" applyFont="1" applyFill="1" applyBorder="1" applyProtection="1">
      <protection locked="0"/>
    </xf>
    <xf numFmtId="0" fontId="2" fillId="25" borderId="3" xfId="0" applyFont="1" applyFill="1" applyBorder="1" applyAlignment="1" applyProtection="1">
      <alignment horizontal="center"/>
      <protection locked="0"/>
    </xf>
    <xf numFmtId="165" fontId="2" fillId="25" borderId="6" xfId="0" applyNumberFormat="1" applyFont="1" applyFill="1" applyBorder="1" applyProtection="1">
      <protection locked="0"/>
    </xf>
    <xf numFmtId="165" fontId="2" fillId="25" borderId="3" xfId="0" applyNumberFormat="1" applyFont="1" applyFill="1" applyBorder="1" applyProtection="1">
      <protection locked="0"/>
    </xf>
    <xf numFmtId="2" fontId="2" fillId="25" borderId="6" xfId="0" applyNumberFormat="1" applyFont="1" applyFill="1" applyBorder="1" applyProtection="1">
      <protection locked="0"/>
    </xf>
    <xf numFmtId="165" fontId="2" fillId="25" borderId="6" xfId="0" applyNumberFormat="1" applyFont="1" applyFill="1" applyBorder="1" applyAlignment="1" applyProtection="1">
      <alignment horizontal="left" indent="4"/>
      <protection locked="0"/>
    </xf>
    <xf numFmtId="167" fontId="2" fillId="25" borderId="13" xfId="0" applyNumberFormat="1" applyFont="1" applyFill="1" applyBorder="1" applyProtection="1"/>
    <xf numFmtId="2" fontId="2" fillId="25" borderId="13" xfId="0" applyNumberFormat="1" applyFont="1" applyFill="1" applyBorder="1" applyProtection="1">
      <protection locked="0"/>
    </xf>
    <xf numFmtId="2" fontId="2" fillId="25" borderId="13" xfId="0" applyNumberFormat="1" applyFont="1" applyFill="1" applyBorder="1" applyAlignment="1" applyProtection="1">
      <alignment horizontal="left" indent="3"/>
    </xf>
    <xf numFmtId="2" fontId="2" fillId="25" borderId="28" xfId="0" applyNumberFormat="1" applyFont="1" applyFill="1" applyBorder="1" applyAlignment="1" applyProtection="1">
      <alignment horizontal="left" indent="3"/>
    </xf>
    <xf numFmtId="0" fontId="6" fillId="25" borderId="44" xfId="0" applyFont="1" applyFill="1" applyBorder="1" applyAlignment="1">
      <alignment horizontal="center" vertical="center" wrapText="1"/>
    </xf>
    <xf numFmtId="0" fontId="2" fillId="25" borderId="3" xfId="0" applyFont="1" applyFill="1" applyBorder="1" applyAlignment="1">
      <alignment horizontal="center"/>
    </xf>
    <xf numFmtId="2" fontId="2" fillId="25" borderId="3" xfId="0" applyNumberFormat="1" applyFont="1" applyFill="1" applyBorder="1" applyProtection="1">
      <protection locked="0"/>
    </xf>
    <xf numFmtId="165" fontId="2" fillId="25" borderId="3" xfId="0" applyNumberFormat="1" applyFont="1" applyFill="1" applyBorder="1" applyAlignment="1" applyProtection="1">
      <alignment horizontal="left" indent="4"/>
      <protection locked="0"/>
    </xf>
    <xf numFmtId="167" fontId="2" fillId="25" borderId="3" xfId="0" applyNumberFormat="1" applyFont="1" applyFill="1" applyBorder="1" applyProtection="1"/>
    <xf numFmtId="2" fontId="2" fillId="25" borderId="10" xfId="0" applyNumberFormat="1" applyFont="1" applyFill="1" applyBorder="1" applyAlignment="1" applyProtection="1">
      <alignment horizontal="left" indent="3"/>
    </xf>
    <xf numFmtId="2" fontId="2" fillId="25" borderId="3" xfId="0" applyNumberFormat="1" applyFont="1" applyFill="1" applyBorder="1" applyAlignment="1" applyProtection="1">
      <alignment horizontal="left" indent="3"/>
    </xf>
    <xf numFmtId="0" fontId="6" fillId="25" borderId="45" xfId="0" applyFont="1" applyFill="1" applyBorder="1" applyAlignment="1">
      <alignment horizontal="center" vertical="center" wrapText="1"/>
    </xf>
    <xf numFmtId="0" fontId="2" fillId="25" borderId="22" xfId="0" applyFont="1" applyFill="1" applyBorder="1" applyAlignment="1">
      <alignment horizontal="center"/>
    </xf>
    <xf numFmtId="0" fontId="2" fillId="25" borderId="8" xfId="0" applyFont="1" applyFill="1" applyBorder="1" applyProtection="1">
      <protection locked="0"/>
    </xf>
    <xf numFmtId="0" fontId="2" fillId="25" borderId="8" xfId="0" applyFont="1" applyFill="1" applyBorder="1" applyAlignment="1" applyProtection="1">
      <alignment horizontal="center"/>
      <protection locked="0"/>
    </xf>
    <xf numFmtId="165" fontId="2" fillId="25" borderId="8" xfId="0" applyNumberFormat="1" applyFont="1" applyFill="1" applyBorder="1" applyProtection="1">
      <protection locked="0"/>
    </xf>
    <xf numFmtId="2" fontId="2" fillId="25" borderId="8" xfId="0" applyNumberFormat="1" applyFont="1" applyFill="1" applyBorder="1" applyProtection="1">
      <protection locked="0"/>
    </xf>
    <xf numFmtId="165" fontId="2" fillId="25" borderId="8" xfId="0" applyNumberFormat="1" applyFont="1" applyFill="1" applyBorder="1" applyAlignment="1" applyProtection="1">
      <alignment horizontal="left" indent="4"/>
      <protection locked="0"/>
    </xf>
    <xf numFmtId="167" fontId="2" fillId="25" borderId="8" xfId="0" applyNumberFormat="1" applyFont="1" applyFill="1" applyBorder="1" applyProtection="1"/>
    <xf numFmtId="2" fontId="2" fillId="25" borderId="8" xfId="0" applyNumberFormat="1" applyFont="1" applyFill="1" applyBorder="1" applyAlignment="1" applyProtection="1">
      <alignment horizontal="left" indent="3"/>
    </xf>
    <xf numFmtId="2" fontId="2" fillId="25" borderId="11" xfId="0" applyNumberFormat="1" applyFont="1" applyFill="1" applyBorder="1" applyAlignment="1" applyProtection="1">
      <alignment horizontal="left" indent="3"/>
    </xf>
    <xf numFmtId="0" fontId="2" fillId="15" borderId="6" xfId="0" applyFont="1" applyFill="1" applyBorder="1" applyProtection="1">
      <protection locked="0"/>
    </xf>
    <xf numFmtId="0" fontId="2" fillId="15" borderId="6" xfId="0" applyFont="1" applyFill="1" applyBorder="1" applyAlignment="1" applyProtection="1">
      <alignment horizontal="center"/>
      <protection locked="0"/>
    </xf>
    <xf numFmtId="165" fontId="2" fillId="15" borderId="6" xfId="0" applyNumberFormat="1" applyFont="1" applyFill="1" applyBorder="1" applyProtection="1">
      <protection locked="0"/>
    </xf>
    <xf numFmtId="2" fontId="2" fillId="15" borderId="6" xfId="0" applyNumberFormat="1" applyFont="1" applyFill="1" applyBorder="1" applyProtection="1">
      <protection locked="0"/>
    </xf>
    <xf numFmtId="166" fontId="2" fillId="15" borderId="6" xfId="0" applyNumberFormat="1" applyFont="1" applyFill="1" applyBorder="1" applyAlignment="1" applyProtection="1">
      <alignment horizontal="left" indent="4"/>
      <protection locked="0"/>
    </xf>
    <xf numFmtId="2" fontId="2" fillId="15" borderId="13" xfId="0" applyNumberFormat="1" applyFont="1" applyFill="1" applyBorder="1" applyProtection="1">
      <protection locked="0"/>
    </xf>
    <xf numFmtId="167" fontId="2" fillId="15" borderId="13" xfId="0" applyNumberFormat="1" applyFont="1" applyFill="1" applyBorder="1" applyProtection="1"/>
    <xf numFmtId="2" fontId="2" fillId="15" borderId="13" xfId="0" applyNumberFormat="1" applyFont="1" applyFill="1" applyBorder="1" applyAlignment="1" applyProtection="1">
      <alignment horizontal="left" indent="3"/>
    </xf>
    <xf numFmtId="2" fontId="2" fillId="15" borderId="28" xfId="0" applyNumberFormat="1" applyFont="1" applyFill="1" applyBorder="1" applyAlignment="1" applyProtection="1">
      <alignment horizontal="left" indent="3"/>
    </xf>
    <xf numFmtId="0" fontId="2" fillId="15" borderId="3" xfId="0" applyFont="1" applyFill="1" applyBorder="1" applyProtection="1">
      <protection locked="0"/>
    </xf>
    <xf numFmtId="0" fontId="2" fillId="15" borderId="3" xfId="0" applyFont="1" applyFill="1" applyBorder="1" applyAlignment="1" applyProtection="1">
      <alignment horizontal="center"/>
      <protection locked="0"/>
    </xf>
    <xf numFmtId="165" fontId="2" fillId="15" borderId="3" xfId="0" applyNumberFormat="1" applyFont="1" applyFill="1" applyBorder="1" applyProtection="1">
      <protection locked="0"/>
    </xf>
    <xf numFmtId="2" fontId="2" fillId="15" borderId="3" xfId="0" applyNumberFormat="1" applyFont="1" applyFill="1" applyBorder="1" applyProtection="1">
      <protection locked="0"/>
    </xf>
    <xf numFmtId="166" fontId="2" fillId="15" borderId="3" xfId="0" applyNumberFormat="1" applyFont="1" applyFill="1" applyBorder="1" applyAlignment="1" applyProtection="1">
      <alignment horizontal="left" indent="4"/>
      <protection locked="0"/>
    </xf>
    <xf numFmtId="167" fontId="2" fillId="15" borderId="3" xfId="0" applyNumberFormat="1" applyFont="1" applyFill="1" applyBorder="1" applyProtection="1"/>
    <xf numFmtId="2" fontId="2" fillId="15" borderId="3" xfId="0" applyNumberFormat="1" applyFont="1" applyFill="1" applyBorder="1" applyAlignment="1" applyProtection="1">
      <alignment horizontal="left" indent="3"/>
    </xf>
    <xf numFmtId="2" fontId="2" fillId="15" borderId="10" xfId="0" applyNumberFormat="1" applyFont="1" applyFill="1" applyBorder="1" applyAlignment="1" applyProtection="1">
      <alignment horizontal="left" indent="3"/>
    </xf>
    <xf numFmtId="0" fontId="2" fillId="15" borderId="8" xfId="0" applyFont="1" applyFill="1" applyBorder="1" applyProtection="1">
      <protection locked="0"/>
    </xf>
    <xf numFmtId="0" fontId="2" fillId="15" borderId="8" xfId="0" applyFont="1" applyFill="1" applyBorder="1" applyAlignment="1" applyProtection="1">
      <alignment horizontal="center"/>
      <protection locked="0"/>
    </xf>
    <xf numFmtId="165" fontId="2" fillId="15" borderId="8" xfId="0" applyNumberFormat="1" applyFont="1" applyFill="1" applyBorder="1" applyProtection="1">
      <protection locked="0"/>
    </xf>
    <xf numFmtId="2" fontId="2" fillId="15" borderId="8" xfId="0" applyNumberFormat="1" applyFont="1" applyFill="1" applyBorder="1" applyProtection="1">
      <protection locked="0"/>
    </xf>
    <xf numFmtId="166" fontId="2" fillId="15" borderId="8" xfId="0" applyNumberFormat="1" applyFont="1" applyFill="1" applyBorder="1" applyAlignment="1" applyProtection="1">
      <alignment horizontal="left" indent="4"/>
      <protection locked="0"/>
    </xf>
    <xf numFmtId="167" fontId="2" fillId="15" borderId="8" xfId="0" applyNumberFormat="1" applyFont="1" applyFill="1" applyBorder="1" applyProtection="1"/>
    <xf numFmtId="2" fontId="2" fillId="15" borderId="8" xfId="0" applyNumberFormat="1" applyFont="1" applyFill="1" applyBorder="1" applyAlignment="1" applyProtection="1">
      <alignment horizontal="left" indent="3"/>
    </xf>
    <xf numFmtId="2" fontId="2" fillId="15" borderId="11" xfId="0" applyNumberFormat="1" applyFont="1" applyFill="1" applyBorder="1" applyAlignment="1" applyProtection="1">
      <alignment horizontal="left" indent="3"/>
    </xf>
    <xf numFmtId="0" fontId="2" fillId="5" borderId="1" xfId="0" applyFont="1" applyFill="1" applyBorder="1"/>
    <xf numFmtId="165" fontId="2" fillId="2" borderId="13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left" indent="3"/>
    </xf>
    <xf numFmtId="165" fontId="2" fillId="5" borderId="37" xfId="0" applyNumberFormat="1" applyFont="1" applyFill="1" applyBorder="1" applyProtection="1">
      <protection locked="0"/>
    </xf>
    <xf numFmtId="2" fontId="2" fillId="5" borderId="13" xfId="0" applyNumberFormat="1" applyFont="1" applyFill="1" applyBorder="1" applyAlignment="1" applyProtection="1">
      <alignment horizontal="left" indent="4"/>
      <protection locked="0"/>
    </xf>
    <xf numFmtId="2" fontId="2" fillId="5" borderId="3" xfId="0" applyNumberFormat="1" applyFont="1" applyFill="1" applyBorder="1" applyAlignment="1" applyProtection="1">
      <alignment horizontal="left" indent="4"/>
      <protection locked="0"/>
    </xf>
    <xf numFmtId="166" fontId="2" fillId="5" borderId="8" xfId="0" applyNumberFormat="1" applyFont="1" applyFill="1" applyBorder="1" applyProtection="1">
      <protection locked="0"/>
    </xf>
    <xf numFmtId="2" fontId="2" fillId="5" borderId="8" xfId="0" applyNumberFormat="1" applyFont="1" applyFill="1" applyBorder="1" applyAlignment="1" applyProtection="1">
      <alignment horizontal="left" indent="4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165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Alignment="1" applyProtection="1">
      <alignment horizontal="left" indent="4"/>
      <protection locked="0"/>
    </xf>
    <xf numFmtId="0" fontId="2" fillId="5" borderId="13" xfId="0" applyFont="1" applyFill="1" applyBorder="1" applyProtection="1">
      <protection locked="0"/>
    </xf>
    <xf numFmtId="0" fontId="2" fillId="2" borderId="30" xfId="0" applyFont="1" applyFill="1" applyBorder="1"/>
    <xf numFmtId="0" fontId="2" fillId="2" borderId="31" xfId="0" applyFont="1" applyFill="1" applyBorder="1"/>
    <xf numFmtId="0" fontId="2" fillId="2" borderId="35" xfId="0" applyFont="1" applyFill="1" applyBorder="1"/>
    <xf numFmtId="2" fontId="2" fillId="2" borderId="1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2" fontId="2" fillId="2" borderId="36" xfId="0" applyNumberFormat="1" applyFont="1" applyFill="1" applyBorder="1" applyAlignment="1">
      <alignment horizontal="left" indent="3"/>
    </xf>
    <xf numFmtId="0" fontId="2" fillId="5" borderId="30" xfId="0" applyFont="1" applyFill="1" applyBorder="1"/>
    <xf numFmtId="2" fontId="2" fillId="5" borderId="15" xfId="0" applyNumberFormat="1" applyFont="1" applyFill="1" applyBorder="1" applyAlignment="1">
      <alignment horizontal="center"/>
    </xf>
    <xf numFmtId="167" fontId="2" fillId="5" borderId="6" xfId="0" applyNumberFormat="1" applyFont="1" applyFill="1" applyBorder="1" applyAlignment="1">
      <alignment horizontal="center"/>
    </xf>
    <xf numFmtId="2" fontId="2" fillId="5" borderId="15" xfId="0" applyNumberFormat="1" applyFont="1" applyFill="1" applyBorder="1" applyAlignment="1">
      <alignment horizontal="left" indent="3"/>
    </xf>
    <xf numFmtId="0" fontId="2" fillId="5" borderId="31" xfId="0" applyFont="1" applyFill="1" applyBorder="1"/>
    <xf numFmtId="0" fontId="2" fillId="5" borderId="33" xfId="0" applyFont="1" applyFill="1" applyBorder="1"/>
    <xf numFmtId="2" fontId="2" fillId="5" borderId="12" xfId="0" applyNumberFormat="1" applyFont="1" applyFill="1" applyBorder="1" applyAlignment="1">
      <alignment horizontal="center"/>
    </xf>
    <xf numFmtId="2" fontId="2" fillId="5" borderId="18" xfId="0" applyNumberFormat="1" applyFont="1" applyFill="1" applyBorder="1" applyAlignment="1">
      <alignment horizontal="left" indent="3"/>
    </xf>
    <xf numFmtId="0" fontId="2" fillId="3" borderId="30" xfId="0" applyFont="1" applyFill="1" applyBorder="1"/>
    <xf numFmtId="0" fontId="2" fillId="3" borderId="31" xfId="0" applyFont="1" applyFill="1" applyBorder="1"/>
    <xf numFmtId="0" fontId="2" fillId="3" borderId="33" xfId="0" applyFont="1" applyFill="1" applyBorder="1"/>
    <xf numFmtId="0" fontId="2" fillId="22" borderId="30" xfId="0" applyFont="1" applyFill="1" applyBorder="1"/>
    <xf numFmtId="0" fontId="2" fillId="22" borderId="31" xfId="0" applyFont="1" applyFill="1" applyBorder="1"/>
    <xf numFmtId="0" fontId="2" fillId="22" borderId="33" xfId="0" applyFont="1" applyFill="1" applyBorder="1"/>
    <xf numFmtId="2" fontId="2" fillId="10" borderId="3" xfId="0" applyNumberFormat="1" applyFont="1" applyFill="1" applyBorder="1" applyAlignment="1">
      <alignment horizontal="center"/>
    </xf>
    <xf numFmtId="2" fontId="2" fillId="20" borderId="6" xfId="0" applyNumberFormat="1" applyFont="1" applyFill="1" applyBorder="1" applyAlignment="1">
      <alignment horizontal="center"/>
    </xf>
    <xf numFmtId="2" fontId="2" fillId="20" borderId="8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2" fontId="2" fillId="2" borderId="8" xfId="0" applyNumberFormat="1" applyFont="1" applyFill="1" applyBorder="1" applyAlignment="1" applyProtection="1">
      <alignment horizontal="left" indent="3"/>
    </xf>
    <xf numFmtId="2" fontId="2" fillId="2" borderId="11" xfId="0" applyNumberFormat="1" applyFont="1" applyFill="1" applyBorder="1" applyAlignment="1" applyProtection="1">
      <alignment horizontal="left" indent="3"/>
    </xf>
    <xf numFmtId="0" fontId="2" fillId="5" borderId="13" xfId="0" applyFont="1" applyFill="1" applyBorder="1"/>
    <xf numFmtId="4" fontId="2" fillId="5" borderId="1" xfId="0" applyNumberFormat="1" applyFont="1" applyFill="1" applyBorder="1"/>
    <xf numFmtId="167" fontId="2" fillId="5" borderId="1" xfId="0" applyNumberFormat="1" applyFont="1" applyFill="1" applyBorder="1" applyProtection="1"/>
    <xf numFmtId="2" fontId="2" fillId="5" borderId="1" xfId="0" applyNumberFormat="1" applyFont="1" applyFill="1" applyBorder="1" applyProtection="1">
      <protection locked="0"/>
    </xf>
    <xf numFmtId="2" fontId="2" fillId="5" borderId="1" xfId="0" applyNumberFormat="1" applyFont="1" applyFill="1" applyBorder="1" applyAlignment="1" applyProtection="1">
      <alignment horizontal="left" indent="3"/>
    </xf>
    <xf numFmtId="2" fontId="2" fillId="5" borderId="2" xfId="0" applyNumberFormat="1" applyFont="1" applyFill="1" applyBorder="1" applyAlignment="1" applyProtection="1">
      <alignment horizontal="left" indent="3"/>
    </xf>
    <xf numFmtId="167" fontId="2" fillId="4" borderId="8" xfId="0" applyNumberFormat="1" applyFont="1" applyFill="1" applyBorder="1" applyProtection="1"/>
    <xf numFmtId="2" fontId="2" fillId="4" borderId="8" xfId="0" applyNumberFormat="1" applyFont="1" applyFill="1" applyBorder="1" applyProtection="1">
      <protection locked="0"/>
    </xf>
    <xf numFmtId="2" fontId="2" fillId="4" borderId="8" xfId="0" applyNumberFormat="1" applyFont="1" applyFill="1" applyBorder="1" applyAlignment="1" applyProtection="1">
      <alignment horizontal="left" indent="3"/>
    </xf>
    <xf numFmtId="2" fontId="2" fillId="4" borderId="11" xfId="0" applyNumberFormat="1" applyFont="1" applyFill="1" applyBorder="1" applyAlignment="1" applyProtection="1">
      <alignment horizontal="left" indent="3"/>
    </xf>
    <xf numFmtId="0" fontId="2" fillId="6" borderId="35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/>
    <xf numFmtId="2" fontId="2" fillId="2" borderId="1" xfId="0" applyNumberFormat="1" applyFont="1" applyFill="1" applyBorder="1" applyProtection="1">
      <protection locked="0"/>
    </xf>
    <xf numFmtId="167" fontId="2" fillId="5" borderId="6" xfId="0" applyNumberFormat="1" applyFont="1" applyFill="1" applyBorder="1" applyProtection="1"/>
    <xf numFmtId="2" fontId="2" fillId="5" borderId="6" xfId="0" applyNumberFormat="1" applyFont="1" applyFill="1" applyBorder="1" applyAlignment="1" applyProtection="1">
      <alignment horizontal="left" indent="3"/>
    </xf>
    <xf numFmtId="2" fontId="2" fillId="5" borderId="27" xfId="0" applyNumberFormat="1" applyFont="1" applyFill="1" applyBorder="1" applyAlignment="1" applyProtection="1">
      <alignment horizontal="left" indent="3"/>
    </xf>
    <xf numFmtId="167" fontId="2" fillId="3" borderId="1" xfId="0" applyNumberFormat="1" applyFont="1" applyFill="1" applyBorder="1" applyProtection="1"/>
    <xf numFmtId="2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left" indent="3"/>
    </xf>
    <xf numFmtId="2" fontId="2" fillId="3" borderId="2" xfId="0" applyNumberFormat="1" applyFont="1" applyFill="1" applyBorder="1" applyAlignment="1" applyProtection="1">
      <alignment horizontal="left" indent="3"/>
    </xf>
    <xf numFmtId="2" fontId="2" fillId="4" borderId="6" xfId="0" applyNumberFormat="1" applyFont="1" applyFill="1" applyBorder="1" applyProtection="1">
      <protection locked="0"/>
    </xf>
    <xf numFmtId="0" fontId="11" fillId="16" borderId="1" xfId="0" applyFont="1" applyFill="1" applyBorder="1" applyAlignment="1">
      <alignment horizontal="center"/>
    </xf>
    <xf numFmtId="166" fontId="2" fillId="16" borderId="37" xfId="0" applyNumberFormat="1" applyFont="1" applyFill="1" applyBorder="1"/>
    <xf numFmtId="2" fontId="2" fillId="16" borderId="22" xfId="0" applyNumberFormat="1" applyFont="1" applyFill="1" applyBorder="1" applyAlignment="1">
      <alignment horizontal="left" indent="3"/>
    </xf>
    <xf numFmtId="0" fontId="11" fillId="16" borderId="3" xfId="0" applyFont="1" applyFill="1" applyBorder="1" applyAlignment="1">
      <alignment horizontal="center"/>
    </xf>
    <xf numFmtId="0" fontId="4" fillId="16" borderId="3" xfId="0" applyFont="1" applyFill="1" applyBorder="1"/>
    <xf numFmtId="0" fontId="2" fillId="16" borderId="10" xfId="0" applyFont="1" applyFill="1" applyBorder="1"/>
    <xf numFmtId="0" fontId="4" fillId="16" borderId="8" xfId="0" applyFont="1" applyFill="1" applyBorder="1"/>
    <xf numFmtId="0" fontId="2" fillId="16" borderId="11" xfId="0" applyFont="1" applyFill="1" applyBorder="1"/>
    <xf numFmtId="166" fontId="2" fillId="15" borderId="3" xfId="0" applyNumberFormat="1" applyFont="1" applyFill="1" applyBorder="1" applyAlignment="1">
      <alignment horizontal="left" indent="4"/>
    </xf>
    <xf numFmtId="167" fontId="2" fillId="15" borderId="3" xfId="0" applyNumberFormat="1" applyFont="1" applyFill="1" applyBorder="1"/>
    <xf numFmtId="2" fontId="2" fillId="15" borderId="13" xfId="0" applyNumberFormat="1" applyFont="1" applyFill="1" applyBorder="1"/>
    <xf numFmtId="2" fontId="2" fillId="15" borderId="3" xfId="0" applyNumberFormat="1" applyFont="1" applyFill="1" applyBorder="1" applyAlignment="1">
      <alignment horizontal="left" indent="3"/>
    </xf>
    <xf numFmtId="2" fontId="2" fillId="15" borderId="13" xfId="0" applyNumberFormat="1" applyFont="1" applyFill="1" applyBorder="1" applyAlignment="1">
      <alignment horizontal="left" indent="3"/>
    </xf>
    <xf numFmtId="2" fontId="2" fillId="15" borderId="10" xfId="0" applyNumberFormat="1" applyFont="1" applyFill="1" applyBorder="1" applyAlignment="1">
      <alignment horizontal="left" indent="3"/>
    </xf>
    <xf numFmtId="2" fontId="2" fillId="15" borderId="3" xfId="0" applyNumberFormat="1" applyFont="1" applyFill="1" applyBorder="1"/>
    <xf numFmtId="0" fontId="2" fillId="15" borderId="13" xfId="0" applyFont="1" applyFill="1" applyBorder="1"/>
    <xf numFmtId="166" fontId="2" fillId="15" borderId="13" xfId="0" applyNumberFormat="1" applyFont="1" applyFill="1" applyBorder="1"/>
    <xf numFmtId="166" fontId="2" fillId="15" borderId="13" xfId="0" applyNumberFormat="1" applyFont="1" applyFill="1" applyBorder="1" applyAlignment="1">
      <alignment horizontal="left" indent="4"/>
    </xf>
    <xf numFmtId="167" fontId="2" fillId="15" borderId="13" xfId="0" applyNumberFormat="1" applyFont="1" applyFill="1" applyBorder="1"/>
    <xf numFmtId="2" fontId="2" fillId="15" borderId="28" xfId="0" applyNumberFormat="1" applyFont="1" applyFill="1" applyBorder="1" applyAlignment="1">
      <alignment horizontal="left" indent="3"/>
    </xf>
    <xf numFmtId="166" fontId="2" fillId="15" borderId="8" xfId="0" applyNumberFormat="1" applyFont="1" applyFill="1" applyBorder="1" applyAlignment="1">
      <alignment horizontal="left" indent="4"/>
    </xf>
    <xf numFmtId="167" fontId="2" fillId="15" borderId="8" xfId="0" applyNumberFormat="1" applyFont="1" applyFill="1" applyBorder="1"/>
    <xf numFmtId="2" fontId="2" fillId="15" borderId="22" xfId="0" applyNumberFormat="1" applyFont="1" applyFill="1" applyBorder="1"/>
    <xf numFmtId="2" fontId="2" fillId="15" borderId="8" xfId="0" applyNumberFormat="1" applyFont="1" applyFill="1" applyBorder="1" applyAlignment="1">
      <alignment horizontal="left" indent="3"/>
    </xf>
    <xf numFmtId="2" fontId="2" fillId="15" borderId="11" xfId="0" applyNumberFormat="1" applyFont="1" applyFill="1" applyBorder="1" applyAlignment="1">
      <alignment horizontal="left" indent="3"/>
    </xf>
    <xf numFmtId="0" fontId="2" fillId="27" borderId="3" xfId="0" applyFont="1" applyFill="1" applyBorder="1"/>
    <xf numFmtId="0" fontId="2" fillId="27" borderId="3" xfId="0" applyFont="1" applyFill="1" applyBorder="1" applyAlignment="1">
      <alignment horizontal="center"/>
    </xf>
    <xf numFmtId="166" fontId="2" fillId="27" borderId="6" xfId="0" applyNumberFormat="1" applyFont="1" applyFill="1" applyBorder="1"/>
    <xf numFmtId="166" fontId="2" fillId="27" borderId="3" xfId="0" applyNumberFormat="1" applyFont="1" applyFill="1" applyBorder="1"/>
    <xf numFmtId="2" fontId="2" fillId="27" borderId="10" xfId="0" applyNumberFormat="1" applyFont="1" applyFill="1" applyBorder="1" applyAlignment="1">
      <alignment horizontal="left" indent="3"/>
    </xf>
    <xf numFmtId="2" fontId="2" fillId="27" borderId="3" xfId="0" applyNumberFormat="1" applyFont="1" applyFill="1" applyBorder="1"/>
    <xf numFmtId="2" fontId="2" fillId="27" borderId="3" xfId="0" applyNumberFormat="1" applyFont="1" applyFill="1" applyBorder="1" applyAlignment="1">
      <alignment horizontal="left" indent="3"/>
    </xf>
    <xf numFmtId="167" fontId="2" fillId="2" borderId="6" xfId="0" applyNumberFormat="1" applyFont="1" applyFill="1" applyBorder="1" applyAlignment="1" applyProtection="1">
      <alignment horizontal="center" vertical="center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</xf>
    <xf numFmtId="2" fontId="2" fillId="2" borderId="27" xfId="0" applyNumberFormat="1" applyFont="1" applyFill="1" applyBorder="1" applyAlignment="1" applyProtection="1">
      <alignment horizontal="center" vertical="center"/>
    </xf>
    <xf numFmtId="167" fontId="2" fillId="2" borderId="3" xfId="0" applyNumberFormat="1" applyFont="1" applyFill="1" applyBorder="1" applyAlignment="1" applyProtection="1">
      <alignment horizontal="center" vertical="center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</xf>
    <xf numFmtId="2" fontId="2" fillId="2" borderId="10" xfId="0" applyNumberFormat="1" applyFont="1" applyFill="1" applyBorder="1" applyAlignment="1" applyProtection="1">
      <alignment horizontal="center" vertical="center"/>
    </xf>
    <xf numFmtId="4" fontId="12" fillId="5" borderId="3" xfId="0" applyNumberFormat="1" applyFont="1" applyFill="1" applyBorder="1" applyAlignment="1">
      <alignment horizontal="center" vertical="top" wrapText="1"/>
    </xf>
    <xf numFmtId="167" fontId="2" fillId="5" borderId="3" xfId="0" applyNumberFormat="1" applyFont="1" applyFill="1" applyBorder="1" applyAlignment="1" applyProtection="1">
      <alignment horizontal="center"/>
    </xf>
    <xf numFmtId="2" fontId="2" fillId="5" borderId="3" xfId="0" applyNumberFormat="1" applyFont="1" applyFill="1" applyBorder="1" applyAlignment="1" applyProtection="1">
      <alignment horizontal="center"/>
      <protection locked="0"/>
    </xf>
    <xf numFmtId="2" fontId="2" fillId="5" borderId="3" xfId="0" applyNumberFormat="1" applyFont="1" applyFill="1" applyBorder="1" applyAlignment="1" applyProtection="1">
      <alignment horizontal="center"/>
    </xf>
    <xf numFmtId="2" fontId="2" fillId="5" borderId="10" xfId="0" applyNumberFormat="1" applyFont="1" applyFill="1" applyBorder="1" applyAlignment="1" applyProtection="1">
      <alignment horizontal="center"/>
    </xf>
    <xf numFmtId="0" fontId="12" fillId="5" borderId="1" xfId="5" applyFont="1" applyFill="1" applyBorder="1" applyAlignment="1">
      <alignment horizontal="center" vertical="center" wrapText="1"/>
    </xf>
    <xf numFmtId="0" fontId="12" fillId="5" borderId="1" xfId="5" applyFont="1" applyFill="1" applyBorder="1" applyAlignment="1">
      <alignment horizontal="center" vertical="center"/>
    </xf>
    <xf numFmtId="4" fontId="12" fillId="5" borderId="1" xfId="0" applyNumberFormat="1" applyFont="1" applyFill="1" applyBorder="1" applyAlignment="1">
      <alignment horizontal="center" vertical="top" wrapText="1"/>
    </xf>
    <xf numFmtId="4" fontId="12" fillId="5" borderId="1" xfId="0" applyNumberFormat="1" applyFont="1" applyFill="1" applyBorder="1" applyAlignment="1">
      <alignment horizontal="center" vertical="center" wrapText="1"/>
    </xf>
    <xf numFmtId="4" fontId="12" fillId="5" borderId="1" xfId="5" applyNumberFormat="1" applyFont="1" applyFill="1" applyBorder="1" applyAlignment="1">
      <alignment horizontal="center" vertical="center" wrapText="1"/>
    </xf>
    <xf numFmtId="167" fontId="2" fillId="5" borderId="1" xfId="0" applyNumberFormat="1" applyFont="1" applyFill="1" applyBorder="1" applyAlignment="1" applyProtection="1">
      <alignment horizontal="center"/>
    </xf>
    <xf numFmtId="2" fontId="2" fillId="5" borderId="1" xfId="0" applyNumberFormat="1" applyFont="1" applyFill="1" applyBorder="1" applyAlignment="1" applyProtection="1">
      <alignment horizontal="center"/>
      <protection locked="0"/>
    </xf>
    <xf numFmtId="2" fontId="2" fillId="5" borderId="1" xfId="0" applyNumberFormat="1" applyFont="1" applyFill="1" applyBorder="1" applyAlignment="1" applyProtection="1">
      <alignment horizontal="center"/>
    </xf>
    <xf numFmtId="2" fontId="2" fillId="5" borderId="2" xfId="0" applyNumberFormat="1" applyFont="1" applyFill="1" applyBorder="1" applyAlignment="1" applyProtection="1">
      <alignment horizontal="center"/>
    </xf>
    <xf numFmtId="4" fontId="12" fillId="3" borderId="6" xfId="0" applyNumberFormat="1" applyFont="1" applyFill="1" applyBorder="1" applyAlignment="1">
      <alignment horizontal="center" vertical="top" wrapText="1"/>
    </xf>
    <xf numFmtId="167" fontId="2" fillId="3" borderId="6" xfId="0" applyNumberFormat="1" applyFont="1" applyFill="1" applyBorder="1" applyAlignment="1" applyProtection="1">
      <alignment horizontal="center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</xf>
    <xf numFmtId="2" fontId="2" fillId="3" borderId="27" xfId="0" applyNumberFormat="1" applyFont="1" applyFill="1" applyBorder="1" applyAlignment="1" applyProtection="1">
      <alignment horizontal="center"/>
    </xf>
    <xf numFmtId="4" fontId="12" fillId="3" borderId="3" xfId="0" applyNumberFormat="1" applyFont="1" applyFill="1" applyBorder="1" applyAlignment="1">
      <alignment horizontal="center" vertical="top" wrapText="1"/>
    </xf>
    <xf numFmtId="167" fontId="2" fillId="3" borderId="3" xfId="0" applyNumberFormat="1" applyFont="1" applyFill="1" applyBorder="1" applyAlignment="1" applyProtection="1">
      <alignment horizontal="center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 applyProtection="1">
      <alignment horizontal="center"/>
    </xf>
    <xf numFmtId="2" fontId="2" fillId="3" borderId="10" xfId="0" applyNumberFormat="1" applyFont="1" applyFill="1" applyBorder="1" applyAlignment="1" applyProtection="1">
      <alignment horizontal="center"/>
    </xf>
    <xf numFmtId="4" fontId="12" fillId="4" borderId="6" xfId="0" applyNumberFormat="1" applyFont="1" applyFill="1" applyBorder="1" applyAlignment="1">
      <alignment horizontal="center" vertical="top" wrapText="1"/>
    </xf>
    <xf numFmtId="167" fontId="2" fillId="4" borderId="6" xfId="0" applyNumberFormat="1" applyFont="1" applyFill="1" applyBorder="1" applyAlignment="1" applyProtection="1">
      <alignment horizontal="center"/>
    </xf>
    <xf numFmtId="2" fontId="2" fillId="4" borderId="6" xfId="0" applyNumberFormat="1" applyFont="1" applyFill="1" applyBorder="1" applyAlignment="1" applyProtection="1">
      <alignment horizontal="center"/>
      <protection locked="0"/>
    </xf>
    <xf numFmtId="2" fontId="2" fillId="4" borderId="6" xfId="0" applyNumberFormat="1" applyFont="1" applyFill="1" applyBorder="1" applyAlignment="1" applyProtection="1">
      <alignment horizontal="center"/>
    </xf>
    <xf numFmtId="2" fontId="2" fillId="4" borderId="27" xfId="0" applyNumberFormat="1" applyFont="1" applyFill="1" applyBorder="1" applyAlignment="1" applyProtection="1">
      <alignment horizontal="center"/>
    </xf>
    <xf numFmtId="4" fontId="12" fillId="4" borderId="3" xfId="0" applyNumberFormat="1" applyFont="1" applyFill="1" applyBorder="1" applyAlignment="1">
      <alignment horizontal="center" vertical="top" wrapText="1"/>
    </xf>
    <xf numFmtId="167" fontId="2" fillId="4" borderId="3" xfId="0" applyNumberFormat="1" applyFont="1" applyFill="1" applyBorder="1" applyAlignment="1" applyProtection="1">
      <alignment horizontal="center"/>
    </xf>
    <xf numFmtId="2" fontId="2" fillId="4" borderId="3" xfId="0" applyNumberFormat="1" applyFont="1" applyFill="1" applyBorder="1" applyAlignment="1" applyProtection="1">
      <alignment horizontal="center"/>
      <protection locked="0"/>
    </xf>
    <xf numFmtId="2" fontId="2" fillId="4" borderId="3" xfId="0" applyNumberFormat="1" applyFont="1" applyFill="1" applyBorder="1" applyAlignment="1" applyProtection="1">
      <alignment horizontal="center"/>
    </xf>
    <xf numFmtId="2" fontId="2" fillId="4" borderId="10" xfId="0" applyNumberFormat="1" applyFont="1" applyFill="1" applyBorder="1" applyAlignment="1" applyProtection="1">
      <alignment horizontal="center"/>
    </xf>
    <xf numFmtId="4" fontId="12" fillId="4" borderId="8" xfId="0" applyNumberFormat="1" applyFont="1" applyFill="1" applyBorder="1" applyAlignment="1">
      <alignment horizontal="center" vertical="top" wrapText="1"/>
    </xf>
    <xf numFmtId="167" fontId="2" fillId="4" borderId="8" xfId="0" applyNumberFormat="1" applyFont="1" applyFill="1" applyBorder="1" applyAlignment="1" applyProtection="1">
      <alignment horizontal="center"/>
    </xf>
    <xf numFmtId="2" fontId="2" fillId="4" borderId="8" xfId="0" applyNumberFormat="1" applyFont="1" applyFill="1" applyBorder="1" applyAlignment="1" applyProtection="1">
      <alignment horizontal="center"/>
      <protection locked="0"/>
    </xf>
    <xf numFmtId="2" fontId="2" fillId="4" borderId="8" xfId="0" applyNumberFormat="1" applyFont="1" applyFill="1" applyBorder="1" applyAlignment="1" applyProtection="1">
      <alignment horizontal="center"/>
    </xf>
    <xf numFmtId="2" fontId="2" fillId="4" borderId="11" xfId="0" applyNumberFormat="1" applyFont="1" applyFill="1" applyBorder="1" applyAlignment="1" applyProtection="1">
      <alignment horizontal="center"/>
    </xf>
    <xf numFmtId="0" fontId="15" fillId="0" borderId="5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12" fillId="2" borderId="6" xfId="5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12" fillId="2" borderId="1" xfId="5" applyFont="1" applyFill="1" applyBorder="1" applyAlignment="1">
      <alignment vertical="center" wrapText="1"/>
    </xf>
    <xf numFmtId="0" fontId="12" fillId="2" borderId="1" xfId="5" applyFont="1" applyFill="1" applyBorder="1" applyAlignment="1">
      <alignment horizontal="center" vertical="center" wrapText="1"/>
    </xf>
    <xf numFmtId="0" fontId="12" fillId="2" borderId="1" xfId="5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4" fontId="12" fillId="2" borderId="1" xfId="5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</xf>
    <xf numFmtId="4" fontId="12" fillId="5" borderId="6" xfId="0" applyNumberFormat="1" applyFont="1" applyFill="1" applyBorder="1" applyAlignment="1">
      <alignment horizontal="center" vertical="top" wrapText="1"/>
    </xf>
    <xf numFmtId="167" fontId="2" fillId="5" borderId="6" xfId="0" applyNumberFormat="1" applyFont="1" applyFill="1" applyBorder="1" applyAlignment="1" applyProtection="1">
      <alignment horizontal="center"/>
    </xf>
    <xf numFmtId="2" fontId="2" fillId="5" borderId="6" xfId="0" applyNumberFormat="1" applyFont="1" applyFill="1" applyBorder="1" applyAlignment="1" applyProtection="1">
      <alignment horizontal="center"/>
      <protection locked="0"/>
    </xf>
    <xf numFmtId="2" fontId="2" fillId="5" borderId="6" xfId="0" applyNumberFormat="1" applyFont="1" applyFill="1" applyBorder="1" applyAlignment="1" applyProtection="1">
      <alignment horizontal="center"/>
    </xf>
    <xf numFmtId="2" fontId="2" fillId="5" borderId="27" xfId="0" applyNumberFormat="1" applyFont="1" applyFill="1" applyBorder="1" applyAlignment="1" applyProtection="1">
      <alignment horizontal="center"/>
    </xf>
    <xf numFmtId="0" fontId="2" fillId="5" borderId="35" xfId="0" applyFont="1" applyFill="1" applyBorder="1" applyAlignment="1">
      <alignment horizontal="center" vertical="center" wrapText="1"/>
    </xf>
    <xf numFmtId="0" fontId="12" fillId="5" borderId="1" xfId="5" applyFont="1" applyFill="1" applyBorder="1" applyAlignment="1">
      <alignment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12" fillId="3" borderId="1" xfId="5" applyFont="1" applyFill="1" applyBorder="1" applyAlignment="1">
      <alignment vertical="center" wrapText="1"/>
    </xf>
    <xf numFmtId="0" fontId="12" fillId="3" borderId="1" xfId="5" applyFont="1" applyFill="1" applyBorder="1" applyAlignment="1">
      <alignment horizontal="center" vertical="center" wrapText="1"/>
    </xf>
    <xf numFmtId="4" fontId="12" fillId="3" borderId="1" xfId="5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top" wrapText="1"/>
    </xf>
    <xf numFmtId="4" fontId="12" fillId="3" borderId="1" xfId="5" applyNumberFormat="1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 applyProtection="1">
      <alignment horizontal="center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</xf>
    <xf numFmtId="2" fontId="2" fillId="3" borderId="2" xfId="0" applyNumberFormat="1" applyFont="1" applyFill="1" applyBorder="1" applyAlignment="1" applyProtection="1">
      <alignment horizontal="center"/>
    </xf>
    <xf numFmtId="165" fontId="2" fillId="2" borderId="13" xfId="0" applyNumberFormat="1" applyFont="1" applyFill="1" applyBorder="1" applyAlignment="1" applyProtection="1">
      <protection locked="0"/>
    </xf>
    <xf numFmtId="165" fontId="2" fillId="2" borderId="3" xfId="0" applyNumberFormat="1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165" fontId="2" fillId="2" borderId="8" xfId="0" applyNumberFormat="1" applyFont="1" applyFill="1" applyBorder="1" applyAlignment="1" applyProtection="1">
      <protection locked="0"/>
    </xf>
    <xf numFmtId="2" fontId="2" fillId="2" borderId="12" xfId="0" applyNumberFormat="1" applyFont="1" applyFill="1" applyBorder="1" applyAlignment="1" applyProtection="1">
      <alignment horizontal="left" indent="3"/>
    </xf>
    <xf numFmtId="0" fontId="2" fillId="5" borderId="13" xfId="0" applyFont="1" applyFill="1" applyBorder="1" applyAlignment="1" applyProtection="1">
      <alignment horizontal="center"/>
      <protection locked="0"/>
    </xf>
    <xf numFmtId="165" fontId="2" fillId="5" borderId="6" xfId="0" applyNumberFormat="1" applyFont="1" applyFill="1" applyBorder="1" applyAlignment="1" applyProtection="1">
      <protection locked="0"/>
    </xf>
    <xf numFmtId="165" fontId="2" fillId="5" borderId="3" xfId="0" applyNumberFormat="1" applyFont="1" applyFill="1" applyBorder="1" applyAlignment="1" applyProtection="1">
      <protection locked="0"/>
    </xf>
    <xf numFmtId="166" fontId="2" fillId="5" borderId="13" xfId="0" applyNumberFormat="1" applyFont="1" applyFill="1" applyBorder="1" applyProtection="1">
      <protection locked="0"/>
    </xf>
    <xf numFmtId="165" fontId="2" fillId="5" borderId="8" xfId="0" applyNumberFormat="1" applyFont="1" applyFill="1" applyBorder="1" applyAlignment="1" applyProtection="1"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3" xfId="0" applyNumberFormat="1" applyFont="1" applyFill="1" applyBorder="1" applyAlignment="1" applyProtection="1">
      <alignment horizontal="center"/>
      <protection locked="0"/>
    </xf>
    <xf numFmtId="1" fontId="2" fillId="3" borderId="8" xfId="0" applyNumberFormat="1" applyFont="1" applyFill="1" applyBorder="1" applyAlignment="1" applyProtection="1">
      <alignment horizontal="center"/>
      <protection locked="0"/>
    </xf>
    <xf numFmtId="1" fontId="2" fillId="4" borderId="6" xfId="0" applyNumberFormat="1" applyFont="1" applyFill="1" applyBorder="1" applyAlignment="1" applyProtection="1">
      <alignment horizontal="center"/>
      <protection locked="0"/>
    </xf>
    <xf numFmtId="165" fontId="2" fillId="4" borderId="6" xfId="0" applyNumberFormat="1" applyFont="1" applyFill="1" applyBorder="1" applyProtection="1">
      <protection locked="0"/>
    </xf>
    <xf numFmtId="1" fontId="2" fillId="4" borderId="3" xfId="0" applyNumberFormat="1" applyFont="1" applyFill="1" applyBorder="1" applyAlignment="1" applyProtection="1">
      <alignment horizontal="center"/>
      <protection locked="0"/>
    </xf>
    <xf numFmtId="165" fontId="2" fillId="4" borderId="3" xfId="0" applyNumberFormat="1" applyFont="1" applyFill="1" applyBorder="1" applyProtection="1">
      <protection locked="0"/>
    </xf>
    <xf numFmtId="0" fontId="2" fillId="4" borderId="13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Protection="1">
      <protection locked="0"/>
    </xf>
    <xf numFmtId="0" fontId="4" fillId="4" borderId="8" xfId="0" applyFont="1" applyFill="1" applyBorder="1" applyProtection="1">
      <protection locked="0"/>
    </xf>
    <xf numFmtId="1" fontId="2" fillId="4" borderId="8" xfId="0" applyNumberFormat="1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166" fontId="2" fillId="4" borderId="8" xfId="0" applyNumberFormat="1" applyFont="1" applyFill="1" applyBorder="1" applyProtection="1">
      <protection locked="0"/>
    </xf>
    <xf numFmtId="165" fontId="2" fillId="4" borderId="8" xfId="0" applyNumberFormat="1" applyFont="1" applyFill="1" applyBorder="1" applyProtection="1">
      <protection locked="0"/>
    </xf>
    <xf numFmtId="164" fontId="2" fillId="2" borderId="6" xfId="0" applyNumberFormat="1" applyFont="1" applyFill="1" applyBorder="1" applyAlignment="1">
      <alignment horizontal="left" indent="4"/>
    </xf>
    <xf numFmtId="164" fontId="2" fillId="2" borderId="3" xfId="0" applyNumberFormat="1" applyFont="1" applyFill="1" applyBorder="1" applyAlignment="1">
      <alignment horizontal="left" indent="4"/>
    </xf>
    <xf numFmtId="2" fontId="2" fillId="6" borderId="8" xfId="0" applyNumberFormat="1" applyFont="1" applyFill="1" applyBorder="1"/>
    <xf numFmtId="164" fontId="2" fillId="6" borderId="8" xfId="0" applyNumberFormat="1" applyFont="1" applyFill="1" applyBorder="1"/>
    <xf numFmtId="2" fontId="2" fillId="6" borderId="8" xfId="0" applyNumberFormat="1" applyFont="1" applyFill="1" applyBorder="1" applyAlignment="1">
      <alignment horizontal="left" indent="4"/>
    </xf>
    <xf numFmtId="169" fontId="2" fillId="6" borderId="8" xfId="0" applyNumberFormat="1" applyFont="1" applyFill="1" applyBorder="1"/>
    <xf numFmtId="165" fontId="2" fillId="6" borderId="8" xfId="0" applyNumberFormat="1" applyFont="1" applyFill="1" applyBorder="1"/>
    <xf numFmtId="0" fontId="2" fillId="25" borderId="6" xfId="0" applyFont="1" applyFill="1" applyBorder="1" applyAlignment="1">
      <alignment horizontal="center"/>
    </xf>
    <xf numFmtId="165" fontId="2" fillId="25" borderId="6" xfId="0" applyNumberFormat="1" applyFont="1" applyFill="1" applyBorder="1"/>
    <xf numFmtId="165" fontId="2" fillId="25" borderId="3" xfId="0" applyNumberFormat="1" applyFont="1" applyFill="1" applyBorder="1"/>
    <xf numFmtId="0" fontId="2" fillId="25" borderId="8" xfId="0" applyFont="1" applyFill="1" applyBorder="1" applyAlignment="1">
      <alignment horizontal="center"/>
    </xf>
    <xf numFmtId="165" fontId="2" fillId="25" borderId="8" xfId="0" applyNumberFormat="1" applyFont="1" applyFill="1" applyBorder="1"/>
    <xf numFmtId="166" fontId="2" fillId="6" borderId="8" xfId="0" applyNumberFormat="1" applyFont="1" applyFill="1" applyBorder="1"/>
    <xf numFmtId="0" fontId="6" fillId="27" borderId="30" xfId="0" applyFont="1" applyFill="1" applyBorder="1" applyAlignment="1">
      <alignment horizontal="center" vertical="top" wrapText="1"/>
    </xf>
    <xf numFmtId="0" fontId="2" fillId="27" borderId="6" xfId="0" applyFont="1" applyFill="1" applyBorder="1" applyAlignment="1">
      <alignment horizontal="center"/>
    </xf>
    <xf numFmtId="2" fontId="2" fillId="27" borderId="6" xfId="0" applyNumberFormat="1" applyFont="1" applyFill="1" applyBorder="1"/>
    <xf numFmtId="164" fontId="2" fillId="27" borderId="6" xfId="0" applyNumberFormat="1" applyFont="1" applyFill="1" applyBorder="1"/>
    <xf numFmtId="164" fontId="2" fillId="27" borderId="6" xfId="0" applyNumberFormat="1" applyFont="1" applyFill="1" applyBorder="1" applyAlignment="1">
      <alignment horizontal="left" indent="4"/>
    </xf>
    <xf numFmtId="169" fontId="2" fillId="27" borderId="6" xfId="0" applyNumberFormat="1" applyFont="1" applyFill="1" applyBorder="1"/>
    <xf numFmtId="165" fontId="2" fillId="27" borderId="6" xfId="0" applyNumberFormat="1" applyFont="1" applyFill="1" applyBorder="1"/>
    <xf numFmtId="2" fontId="2" fillId="27" borderId="6" xfId="0" applyNumberFormat="1" applyFont="1" applyFill="1" applyBorder="1" applyAlignment="1">
      <alignment horizontal="left" indent="3"/>
    </xf>
    <xf numFmtId="2" fontId="2" fillId="27" borderId="27" xfId="0" applyNumberFormat="1" applyFont="1" applyFill="1" applyBorder="1" applyAlignment="1">
      <alignment horizontal="left" indent="3"/>
    </xf>
    <xf numFmtId="0" fontId="6" fillId="27" borderId="31" xfId="0" applyFont="1" applyFill="1" applyBorder="1" applyAlignment="1">
      <alignment horizontal="center" vertical="top" wrapText="1"/>
    </xf>
    <xf numFmtId="164" fontId="2" fillId="27" borderId="3" xfId="0" applyNumberFormat="1" applyFont="1" applyFill="1" applyBorder="1"/>
    <xf numFmtId="164" fontId="2" fillId="27" borderId="3" xfId="0" applyNumberFormat="1" applyFont="1" applyFill="1" applyBorder="1" applyAlignment="1">
      <alignment horizontal="left" indent="4"/>
    </xf>
    <xf numFmtId="169" fontId="2" fillId="27" borderId="3" xfId="0" applyNumberFormat="1" applyFont="1" applyFill="1" applyBorder="1"/>
    <xf numFmtId="165" fontId="2" fillId="27" borderId="3" xfId="0" applyNumberFormat="1" applyFont="1" applyFill="1" applyBorder="1"/>
    <xf numFmtId="0" fontId="2" fillId="27" borderId="8" xfId="0" applyFont="1" applyFill="1" applyBorder="1" applyAlignment="1">
      <alignment horizontal="center"/>
    </xf>
    <xf numFmtId="164" fontId="2" fillId="27" borderId="8" xfId="0" applyNumberFormat="1" applyFont="1" applyFill="1" applyBorder="1"/>
    <xf numFmtId="166" fontId="2" fillId="27" borderId="8" xfId="0" applyNumberFormat="1" applyFont="1" applyFill="1" applyBorder="1"/>
    <xf numFmtId="2" fontId="2" fillId="27" borderId="8" xfId="0" applyNumberFormat="1" applyFont="1" applyFill="1" applyBorder="1"/>
    <xf numFmtId="169" fontId="2" fillId="27" borderId="8" xfId="0" applyNumberFormat="1" applyFont="1" applyFill="1" applyBorder="1"/>
    <xf numFmtId="165" fontId="2" fillId="27" borderId="8" xfId="0" applyNumberFormat="1" applyFont="1" applyFill="1" applyBorder="1"/>
    <xf numFmtId="2" fontId="2" fillId="27" borderId="8" xfId="0" applyNumberFormat="1" applyFont="1" applyFill="1" applyBorder="1" applyAlignment="1">
      <alignment horizontal="left" indent="3"/>
    </xf>
    <xf numFmtId="2" fontId="2" fillId="27" borderId="11" xfId="0" applyNumberFormat="1" applyFont="1" applyFill="1" applyBorder="1" applyAlignment="1">
      <alignment horizontal="left" indent="3"/>
    </xf>
    <xf numFmtId="43" fontId="2" fillId="27" borderId="3" xfId="1" applyNumberFormat="1" applyFont="1" applyFill="1" applyBorder="1" applyAlignment="1">
      <alignment horizontal="right"/>
    </xf>
    <xf numFmtId="166" fontId="2" fillId="27" borderId="3" xfId="0" applyNumberFormat="1" applyFont="1" applyFill="1" applyBorder="1" applyAlignment="1"/>
    <xf numFmtId="170" fontId="2" fillId="27" borderId="3" xfId="1" applyNumberFormat="1" applyFont="1" applyFill="1" applyBorder="1" applyAlignment="1">
      <alignment horizontal="right"/>
    </xf>
    <xf numFmtId="0" fontId="2" fillId="27" borderId="6" xfId="0" applyFont="1" applyFill="1" applyBorder="1"/>
    <xf numFmtId="0" fontId="6" fillId="27" borderId="33" xfId="0" applyFont="1" applyFill="1" applyBorder="1" applyAlignment="1">
      <alignment horizontal="center" vertical="top" wrapText="1"/>
    </xf>
    <xf numFmtId="0" fontId="2" fillId="27" borderId="8" xfId="0" applyFont="1" applyFill="1" applyBorder="1"/>
    <xf numFmtId="43" fontId="2" fillId="27" borderId="8" xfId="1" applyNumberFormat="1" applyFont="1" applyFill="1" applyBorder="1" applyAlignment="1">
      <alignment horizontal="right"/>
    </xf>
    <xf numFmtId="166" fontId="2" fillId="27" borderId="8" xfId="0" applyNumberFormat="1" applyFont="1" applyFill="1" applyBorder="1" applyAlignment="1"/>
    <xf numFmtId="0" fontId="6" fillId="15" borderId="3" xfId="0" applyFont="1" applyFill="1" applyBorder="1" applyAlignment="1">
      <alignment horizontal="center" vertical="top" wrapText="1"/>
    </xf>
    <xf numFmtId="164" fontId="2" fillId="15" borderId="3" xfId="0" applyNumberFormat="1" applyFont="1" applyFill="1" applyBorder="1"/>
    <xf numFmtId="164" fontId="2" fillId="15" borderId="3" xfId="0" applyNumberFormat="1" applyFont="1" applyFill="1" applyBorder="1" applyAlignment="1">
      <alignment horizontal="left" indent="4"/>
    </xf>
    <xf numFmtId="169" fontId="2" fillId="15" borderId="3" xfId="0" applyNumberFormat="1" applyFont="1" applyFill="1" applyBorder="1"/>
    <xf numFmtId="165" fontId="2" fillId="15" borderId="3" xfId="0" applyNumberFormat="1" applyFont="1" applyFill="1" applyBorder="1"/>
    <xf numFmtId="2" fontId="2" fillId="15" borderId="3" xfId="0" applyNumberFormat="1" applyFont="1" applyFill="1" applyBorder="1" applyAlignment="1">
      <alignment horizontal="left" indent="4"/>
    </xf>
    <xf numFmtId="166" fontId="2" fillId="15" borderId="3" xfId="0" applyNumberFormat="1" applyFont="1" applyFill="1" applyBorder="1" applyAlignment="1"/>
    <xf numFmtId="169" fontId="2" fillId="15" borderId="13" xfId="0" applyNumberFormat="1" applyFont="1" applyFill="1" applyBorder="1"/>
    <xf numFmtId="165" fontId="2" fillId="15" borderId="13" xfId="0" applyNumberFormat="1" applyFont="1" applyFill="1" applyBorder="1"/>
    <xf numFmtId="0" fontId="2" fillId="26" borderId="31" xfId="0" applyFont="1" applyFill="1" applyBorder="1" applyAlignment="1">
      <alignment horizontal="left" vertical="top" wrapText="1"/>
    </xf>
    <xf numFmtId="0" fontId="2" fillId="26" borderId="3" xfId="0" applyFont="1" applyFill="1" applyBorder="1" applyAlignment="1">
      <alignment horizontal="center"/>
    </xf>
    <xf numFmtId="2" fontId="2" fillId="26" borderId="3" xfId="0" applyNumberFormat="1" applyFont="1" applyFill="1" applyBorder="1"/>
    <xf numFmtId="166" fontId="2" fillId="26" borderId="3" xfId="0" applyNumberFormat="1" applyFont="1" applyFill="1" applyBorder="1"/>
    <xf numFmtId="2" fontId="2" fillId="26" borderId="3" xfId="0" applyNumberFormat="1" applyFont="1" applyFill="1" applyBorder="1" applyAlignment="1">
      <alignment horizontal="left" indent="4"/>
    </xf>
    <xf numFmtId="169" fontId="2" fillId="26" borderId="3" xfId="0" applyNumberFormat="1" applyFont="1" applyFill="1" applyBorder="1"/>
    <xf numFmtId="165" fontId="2" fillId="26" borderId="3" xfId="0" applyNumberFormat="1" applyFont="1" applyFill="1" applyBorder="1"/>
    <xf numFmtId="2" fontId="2" fillId="26" borderId="3" xfId="0" applyNumberFormat="1" applyFont="1" applyFill="1" applyBorder="1" applyAlignment="1">
      <alignment horizontal="left" indent="3"/>
    </xf>
    <xf numFmtId="2" fontId="2" fillId="26" borderId="10" xfId="0" applyNumberFormat="1" applyFont="1" applyFill="1" applyBorder="1" applyAlignment="1">
      <alignment horizontal="left" indent="3"/>
    </xf>
    <xf numFmtId="0" fontId="2" fillId="26" borderId="8" xfId="0" applyFont="1" applyFill="1" applyBorder="1" applyAlignment="1">
      <alignment horizontal="center"/>
    </xf>
    <xf numFmtId="2" fontId="2" fillId="26" borderId="8" xfId="0" applyNumberFormat="1" applyFont="1" applyFill="1" applyBorder="1"/>
    <xf numFmtId="166" fontId="2" fillId="26" borderId="8" xfId="0" applyNumberFormat="1" applyFont="1" applyFill="1" applyBorder="1"/>
    <xf numFmtId="2" fontId="2" fillId="26" borderId="8" xfId="0" applyNumberFormat="1" applyFont="1" applyFill="1" applyBorder="1" applyAlignment="1">
      <alignment horizontal="left" indent="4"/>
    </xf>
    <xf numFmtId="169" fontId="2" fillId="26" borderId="8" xfId="0" applyNumberFormat="1" applyFont="1" applyFill="1" applyBorder="1"/>
    <xf numFmtId="165" fontId="2" fillId="26" borderId="8" xfId="0" applyNumberFormat="1" applyFont="1" applyFill="1" applyBorder="1"/>
    <xf numFmtId="2" fontId="2" fillId="26" borderId="8" xfId="0" applyNumberFormat="1" applyFont="1" applyFill="1" applyBorder="1" applyAlignment="1">
      <alignment horizontal="left" indent="3"/>
    </xf>
    <xf numFmtId="2" fontId="2" fillId="26" borderId="11" xfId="0" applyNumberFormat="1" applyFont="1" applyFill="1" applyBorder="1" applyAlignment="1">
      <alignment horizontal="left" indent="3"/>
    </xf>
    <xf numFmtId="0" fontId="2" fillId="26" borderId="3" xfId="0" applyFont="1" applyFill="1" applyBorder="1"/>
    <xf numFmtId="0" fontId="2" fillId="26" borderId="33" xfId="0" applyFont="1" applyFill="1" applyBorder="1" applyAlignment="1">
      <alignment horizontal="left" vertical="top" wrapText="1"/>
    </xf>
    <xf numFmtId="0" fontId="2" fillId="26" borderId="8" xfId="0" applyFont="1" applyFill="1" applyBorder="1"/>
    <xf numFmtId="0" fontId="6" fillId="15" borderId="1" xfId="0" applyFont="1" applyFill="1" applyBorder="1" applyAlignment="1">
      <alignment horizontal="center" vertical="top" wrapText="1"/>
    </xf>
    <xf numFmtId="2" fontId="2" fillId="15" borderId="1" xfId="0" applyNumberFormat="1" applyFont="1" applyFill="1" applyBorder="1"/>
    <xf numFmtId="166" fontId="2" fillId="15" borderId="1" xfId="0" applyNumberFormat="1" applyFont="1" applyFill="1" applyBorder="1"/>
    <xf numFmtId="166" fontId="2" fillId="15" borderId="1" xfId="0" applyNumberFormat="1" applyFont="1" applyFill="1" applyBorder="1" applyAlignment="1"/>
    <xf numFmtId="169" fontId="2" fillId="15" borderId="1" xfId="0" applyNumberFormat="1" applyFont="1" applyFill="1" applyBorder="1"/>
    <xf numFmtId="165" fontId="2" fillId="15" borderId="1" xfId="0" applyNumberFormat="1" applyFont="1" applyFill="1" applyBorder="1"/>
    <xf numFmtId="2" fontId="2" fillId="15" borderId="1" xfId="0" applyNumberFormat="1" applyFont="1" applyFill="1" applyBorder="1" applyAlignment="1">
      <alignment horizontal="left" indent="3"/>
    </xf>
    <xf numFmtId="0" fontId="6" fillId="26" borderId="30" xfId="0" applyFont="1" applyFill="1" applyBorder="1" applyAlignment="1">
      <alignment horizontal="left" vertical="top" wrapText="1"/>
    </xf>
    <xf numFmtId="0" fontId="2" fillId="26" borderId="6" xfId="0" applyFont="1" applyFill="1" applyBorder="1" applyAlignment="1">
      <alignment horizontal="center"/>
    </xf>
    <xf numFmtId="0" fontId="2" fillId="26" borderId="6" xfId="0" applyFont="1" applyFill="1" applyBorder="1"/>
    <xf numFmtId="2" fontId="2" fillId="26" borderId="6" xfId="0" applyNumberFormat="1" applyFont="1" applyFill="1" applyBorder="1"/>
    <xf numFmtId="166" fontId="2" fillId="26" borderId="6" xfId="0" applyNumberFormat="1" applyFont="1" applyFill="1" applyBorder="1"/>
    <xf numFmtId="2" fontId="2" fillId="26" borderId="6" xfId="0" applyNumberFormat="1" applyFont="1" applyFill="1" applyBorder="1" applyAlignment="1">
      <alignment horizontal="left" indent="4"/>
    </xf>
    <xf numFmtId="169" fontId="2" fillId="26" borderId="6" xfId="0" applyNumberFormat="1" applyFont="1" applyFill="1" applyBorder="1"/>
    <xf numFmtId="165" fontId="2" fillId="26" borderId="6" xfId="0" applyNumberFormat="1" applyFont="1" applyFill="1" applyBorder="1"/>
    <xf numFmtId="2" fontId="2" fillId="26" borderId="6" xfId="0" applyNumberFormat="1" applyFont="1" applyFill="1" applyBorder="1" applyAlignment="1">
      <alignment horizontal="left" indent="3"/>
    </xf>
    <xf numFmtId="2" fontId="2" fillId="26" borderId="27" xfId="0" applyNumberFormat="1" applyFont="1" applyFill="1" applyBorder="1" applyAlignment="1">
      <alignment horizontal="left" indent="3"/>
    </xf>
    <xf numFmtId="0" fontId="6" fillId="15" borderId="13" xfId="0" applyFont="1" applyFill="1" applyBorder="1" applyAlignment="1">
      <alignment horizontal="center" vertical="top" wrapText="1"/>
    </xf>
    <xf numFmtId="164" fontId="2" fillId="15" borderId="13" xfId="0" applyNumberFormat="1" applyFont="1" applyFill="1" applyBorder="1"/>
    <xf numFmtId="164" fontId="2" fillId="15" borderId="13" xfId="0" applyNumberFormat="1" applyFont="1" applyFill="1" applyBorder="1" applyAlignment="1">
      <alignment horizontal="left" indent="4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165" fontId="2" fillId="2" borderId="6" xfId="0" applyNumberFormat="1" applyFont="1" applyFill="1" applyBorder="1" applyProtection="1">
      <protection locked="0"/>
    </xf>
    <xf numFmtId="165" fontId="2" fillId="2" borderId="6" xfId="0" applyNumberFormat="1" applyFont="1" applyFill="1" applyBorder="1" applyAlignment="1" applyProtection="1">
      <alignment horizontal="left" indent="4"/>
      <protection locked="0"/>
    </xf>
    <xf numFmtId="2" fontId="2" fillId="2" borderId="15" xfId="0" applyNumberFormat="1" applyFont="1" applyFill="1" applyBorder="1" applyAlignment="1" applyProtection="1">
      <alignment horizontal="left" indent="3"/>
    </xf>
    <xf numFmtId="165" fontId="2" fillId="2" borderId="13" xfId="0" applyNumberFormat="1" applyFont="1" applyFill="1" applyBorder="1" applyAlignment="1" applyProtection="1">
      <alignment horizontal="left" indent="4"/>
      <protection locked="0"/>
    </xf>
    <xf numFmtId="165" fontId="2" fillId="2" borderId="4" xfId="0" applyNumberFormat="1" applyFont="1" applyFill="1" applyBorder="1" applyProtection="1">
      <protection locked="0"/>
    </xf>
    <xf numFmtId="165" fontId="2" fillId="2" borderId="4" xfId="0" applyNumberFormat="1" applyFont="1" applyFill="1" applyBorder="1" applyAlignment="1" applyProtection="1">
      <alignment horizontal="left" indent="4"/>
      <protection locked="0"/>
    </xf>
    <xf numFmtId="2" fontId="2" fillId="2" borderId="4" xfId="0" applyNumberFormat="1" applyFont="1" applyFill="1" applyBorder="1" applyProtection="1">
      <protection locked="0"/>
    </xf>
    <xf numFmtId="0" fontId="2" fillId="5" borderId="6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2" fontId="2" fillId="5" borderId="4" xfId="0" applyNumberFormat="1" applyFont="1" applyFill="1" applyBorder="1" applyProtection="1">
      <protection locked="0"/>
    </xf>
    <xf numFmtId="0" fontId="2" fillId="3" borderId="13" xfId="0" applyFont="1" applyFill="1" applyBorder="1" applyProtection="1">
      <protection locked="0"/>
    </xf>
    <xf numFmtId="165" fontId="2" fillId="3" borderId="13" xfId="0" applyNumberFormat="1" applyFont="1" applyFill="1" applyBorder="1" applyAlignment="1" applyProtection="1">
      <alignment horizontal="left" indent="4"/>
      <protection locked="0"/>
    </xf>
    <xf numFmtId="165" fontId="2" fillId="3" borderId="3" xfId="0" applyNumberFormat="1" applyFont="1" applyFill="1" applyBorder="1" applyAlignment="1" applyProtection="1">
      <alignment horizontal="left" indent="4"/>
      <protection locked="0"/>
    </xf>
    <xf numFmtId="0" fontId="2" fillId="10" borderId="6" xfId="0" applyFont="1" applyFill="1" applyBorder="1" applyAlignment="1">
      <alignment horizontal="left"/>
    </xf>
    <xf numFmtId="165" fontId="2" fillId="10" borderId="6" xfId="0" applyNumberFormat="1" applyFont="1" applyFill="1" applyBorder="1" applyAlignment="1">
      <alignment horizontal="center"/>
    </xf>
    <xf numFmtId="2" fontId="2" fillId="10" borderId="6" xfId="0" applyNumberFormat="1" applyFont="1" applyFill="1" applyBorder="1" applyAlignment="1">
      <alignment horizontal="center"/>
    </xf>
    <xf numFmtId="167" fontId="2" fillId="10" borderId="6" xfId="0" applyNumberFormat="1" applyFont="1" applyFill="1" applyBorder="1" applyAlignment="1">
      <alignment horizontal="center"/>
    </xf>
    <xf numFmtId="2" fontId="2" fillId="10" borderId="27" xfId="0" applyNumberFormat="1" applyFont="1" applyFill="1" applyBorder="1" applyAlignment="1">
      <alignment horizontal="center"/>
    </xf>
    <xf numFmtId="0" fontId="2" fillId="10" borderId="3" xfId="0" applyFont="1" applyFill="1" applyBorder="1" applyAlignment="1">
      <alignment horizontal="left"/>
    </xf>
    <xf numFmtId="165" fontId="2" fillId="10" borderId="3" xfId="0" applyNumberFormat="1" applyFont="1" applyFill="1" applyBorder="1" applyAlignment="1">
      <alignment horizontal="center"/>
    </xf>
    <xf numFmtId="167" fontId="2" fillId="10" borderId="3" xfId="0" applyNumberFormat="1" applyFont="1" applyFill="1" applyBorder="1" applyAlignment="1">
      <alignment horizontal="center"/>
    </xf>
    <xf numFmtId="2" fontId="2" fillId="10" borderId="10" xfId="0" applyNumberFormat="1" applyFont="1" applyFill="1" applyBorder="1" applyAlignment="1">
      <alignment horizontal="center"/>
    </xf>
    <xf numFmtId="0" fontId="2" fillId="10" borderId="8" xfId="0" applyFont="1" applyFill="1" applyBorder="1" applyAlignment="1">
      <alignment horizontal="left"/>
    </xf>
    <xf numFmtId="165" fontId="2" fillId="10" borderId="8" xfId="0" applyNumberFormat="1" applyFont="1" applyFill="1" applyBorder="1" applyAlignment="1">
      <alignment horizontal="center"/>
    </xf>
    <xf numFmtId="2" fontId="2" fillId="10" borderId="8" xfId="0" applyNumberFormat="1" applyFont="1" applyFill="1" applyBorder="1" applyAlignment="1">
      <alignment horizontal="center"/>
    </xf>
    <xf numFmtId="167" fontId="2" fillId="10" borderId="8" xfId="0" applyNumberFormat="1" applyFont="1" applyFill="1" applyBorder="1" applyAlignment="1">
      <alignment horizontal="center"/>
    </xf>
    <xf numFmtId="2" fontId="2" fillId="10" borderId="11" xfId="0" applyNumberFormat="1" applyFont="1" applyFill="1" applyBorder="1" applyAlignment="1">
      <alignment horizontal="center"/>
    </xf>
    <xf numFmtId="0" fontId="6" fillId="25" borderId="34" xfId="0" applyFont="1" applyFill="1" applyBorder="1" applyAlignment="1">
      <alignment horizontal="center" vertical="center" wrapText="1"/>
    </xf>
    <xf numFmtId="0" fontId="2" fillId="25" borderId="6" xfId="0" applyFont="1" applyFill="1" applyBorder="1" applyAlignment="1">
      <alignment horizontal="left"/>
    </xf>
    <xf numFmtId="165" fontId="2" fillId="25" borderId="6" xfId="0" applyNumberFormat="1" applyFont="1" applyFill="1" applyBorder="1" applyAlignment="1">
      <alignment horizontal="center"/>
    </xf>
    <xf numFmtId="2" fontId="2" fillId="25" borderId="6" xfId="0" applyNumberFormat="1" applyFont="1" applyFill="1" applyBorder="1" applyAlignment="1">
      <alignment horizontal="center"/>
    </xf>
    <xf numFmtId="167" fontId="2" fillId="25" borderId="6" xfId="0" applyNumberFormat="1" applyFont="1" applyFill="1" applyBorder="1" applyAlignment="1">
      <alignment horizontal="center"/>
    </xf>
    <xf numFmtId="2" fontId="2" fillId="25" borderId="27" xfId="0" applyNumberFormat="1" applyFont="1" applyFill="1" applyBorder="1" applyAlignment="1">
      <alignment horizontal="center"/>
    </xf>
    <xf numFmtId="0" fontId="2" fillId="25" borderId="31" xfId="0" applyFont="1" applyFill="1" applyBorder="1" applyAlignment="1">
      <alignment horizontal="center" vertical="center" wrapText="1"/>
    </xf>
    <xf numFmtId="0" fontId="2" fillId="25" borderId="3" xfId="0" applyFont="1" applyFill="1" applyBorder="1" applyAlignment="1">
      <alignment horizontal="left"/>
    </xf>
    <xf numFmtId="165" fontId="2" fillId="25" borderId="3" xfId="0" applyNumberFormat="1" applyFont="1" applyFill="1" applyBorder="1" applyAlignment="1">
      <alignment horizontal="center"/>
    </xf>
    <xf numFmtId="2" fontId="2" fillId="25" borderId="3" xfId="0" applyNumberFormat="1" applyFont="1" applyFill="1" applyBorder="1" applyAlignment="1">
      <alignment horizontal="center"/>
    </xf>
    <xf numFmtId="167" fontId="2" fillId="25" borderId="3" xfId="0" applyNumberFormat="1" applyFont="1" applyFill="1" applyBorder="1" applyAlignment="1">
      <alignment horizontal="center"/>
    </xf>
    <xf numFmtId="2" fontId="2" fillId="25" borderId="10" xfId="0" applyNumberFormat="1" applyFont="1" applyFill="1" applyBorder="1" applyAlignment="1">
      <alignment horizontal="center"/>
    </xf>
    <xf numFmtId="0" fontId="2" fillId="25" borderId="35" xfId="0" applyFont="1" applyFill="1" applyBorder="1" applyAlignment="1">
      <alignment horizontal="center" vertical="center" wrapText="1"/>
    </xf>
    <xf numFmtId="0" fontId="2" fillId="25" borderId="8" xfId="0" applyFont="1" applyFill="1" applyBorder="1" applyAlignment="1">
      <alignment horizontal="left"/>
    </xf>
    <xf numFmtId="165" fontId="2" fillId="25" borderId="8" xfId="0" applyNumberFormat="1" applyFont="1" applyFill="1" applyBorder="1" applyAlignment="1">
      <alignment horizontal="center"/>
    </xf>
    <xf numFmtId="2" fontId="2" fillId="25" borderId="8" xfId="0" applyNumberFormat="1" applyFont="1" applyFill="1" applyBorder="1" applyAlignment="1">
      <alignment horizontal="center"/>
    </xf>
    <xf numFmtId="167" fontId="2" fillId="25" borderId="8" xfId="0" applyNumberFormat="1" applyFont="1" applyFill="1" applyBorder="1" applyAlignment="1">
      <alignment horizontal="center"/>
    </xf>
    <xf numFmtId="2" fontId="2" fillId="25" borderId="11" xfId="0" applyNumberFormat="1" applyFont="1" applyFill="1" applyBorder="1" applyAlignment="1">
      <alignment horizontal="center"/>
    </xf>
    <xf numFmtId="167" fontId="2" fillId="5" borderId="37" xfId="0" applyNumberFormat="1" applyFont="1" applyFill="1" applyBorder="1"/>
    <xf numFmtId="2" fontId="2" fillId="5" borderId="23" xfId="0" applyNumberFormat="1" applyFont="1" applyFill="1" applyBorder="1" applyAlignment="1">
      <alignment horizontal="left" indent="3"/>
    </xf>
    <xf numFmtId="2" fontId="2" fillId="5" borderId="24" xfId="0" applyNumberFormat="1" applyFont="1" applyFill="1" applyBorder="1" applyAlignment="1">
      <alignment horizontal="left" indent="3"/>
    </xf>
    <xf numFmtId="166" fontId="2" fillId="5" borderId="8" xfId="0" applyNumberFormat="1" applyFont="1" applyFill="1" applyBorder="1" applyAlignment="1" applyProtection="1">
      <alignment horizontal="left" indent="4"/>
      <protection locked="0"/>
    </xf>
    <xf numFmtId="0" fontId="2" fillId="4" borderId="8" xfId="0" applyFont="1" applyFill="1" applyBorder="1" applyProtection="1">
      <protection locked="0"/>
    </xf>
    <xf numFmtId="0" fontId="2" fillId="15" borderId="3" xfId="0" applyFont="1" applyFill="1" applyBorder="1" applyAlignment="1" applyProtection="1">
      <alignment horizontal="left"/>
      <protection locked="0"/>
    </xf>
    <xf numFmtId="166" fontId="2" fillId="3" borderId="6" xfId="0" applyNumberFormat="1" applyFont="1" applyFill="1" applyBorder="1" applyAlignment="1" applyProtection="1">
      <alignment horizontal="right"/>
      <protection locked="0"/>
    </xf>
    <xf numFmtId="0" fontId="2" fillId="3" borderId="3" xfId="0" applyNumberFormat="1" applyFont="1" applyFill="1" applyBorder="1" applyAlignment="1" applyProtection="1">
      <alignment horizontal="right"/>
      <protection locked="0"/>
    </xf>
    <xf numFmtId="0" fontId="2" fillId="3" borderId="3" xfId="0" applyNumberFormat="1" applyFont="1" applyFill="1" applyBorder="1" applyProtection="1">
      <protection locked="0"/>
    </xf>
    <xf numFmtId="0" fontId="2" fillId="3" borderId="8" xfId="0" applyNumberFormat="1" applyFont="1" applyFill="1" applyBorder="1" applyProtection="1">
      <protection locked="0"/>
    </xf>
    <xf numFmtId="0" fontId="2" fillId="26" borderId="3" xfId="0" applyFont="1" applyFill="1" applyBorder="1" applyAlignment="1" applyProtection="1">
      <alignment horizontal="left"/>
      <protection locked="0"/>
    </xf>
    <xf numFmtId="0" fontId="2" fillId="26" borderId="3" xfId="0" applyFont="1" applyFill="1" applyBorder="1" applyAlignment="1" applyProtection="1">
      <alignment horizontal="center"/>
      <protection locked="0"/>
    </xf>
    <xf numFmtId="0" fontId="2" fillId="4" borderId="6" xfId="0" applyNumberFormat="1" applyFont="1" applyFill="1" applyBorder="1" applyProtection="1">
      <protection locked="0"/>
    </xf>
    <xf numFmtId="0" fontId="2" fillId="4" borderId="3" xfId="0" applyNumberFormat="1" applyFont="1" applyFill="1" applyBorder="1" applyProtection="1">
      <protection locked="0"/>
    </xf>
    <xf numFmtId="0" fontId="2" fillId="4" borderId="8" xfId="0" applyNumberFormat="1" applyFont="1" applyFill="1" applyBorder="1" applyProtection="1">
      <protection locked="0"/>
    </xf>
    <xf numFmtId="165" fontId="2" fillId="2" borderId="22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0" fontId="2" fillId="16" borderId="3" xfId="0" applyFont="1" applyFill="1" applyBorder="1" applyAlignment="1">
      <alignment vertical="center" wrapText="1"/>
    </xf>
    <xf numFmtId="0" fontId="2" fillId="16" borderId="3" xfId="0" applyFont="1" applyFill="1" applyBorder="1" applyAlignment="1">
      <alignment horizontal="right" vertical="center" wrapText="1"/>
    </xf>
    <xf numFmtId="0" fontId="2" fillId="28" borderId="3" xfId="0" applyFont="1" applyFill="1" applyBorder="1"/>
    <xf numFmtId="0" fontId="2" fillId="28" borderId="3" xfId="0" applyFont="1" applyFill="1" applyBorder="1" applyAlignment="1">
      <alignment horizontal="center"/>
    </xf>
    <xf numFmtId="166" fontId="2" fillId="28" borderId="3" xfId="0" applyNumberFormat="1" applyFont="1" applyFill="1" applyBorder="1"/>
    <xf numFmtId="166" fontId="2" fillId="28" borderId="3" xfId="0" applyNumberFormat="1" applyFont="1" applyFill="1" applyBorder="1" applyAlignment="1">
      <alignment horizontal="left" indent="4"/>
    </xf>
    <xf numFmtId="167" fontId="2" fillId="28" borderId="3" xfId="0" applyNumberFormat="1" applyFont="1" applyFill="1" applyBorder="1"/>
    <xf numFmtId="2" fontId="2" fillId="28" borderId="3" xfId="0" applyNumberFormat="1" applyFont="1" applyFill="1" applyBorder="1"/>
    <xf numFmtId="2" fontId="2" fillId="28" borderId="3" xfId="0" applyNumberFormat="1" applyFont="1" applyFill="1" applyBorder="1" applyAlignment="1">
      <alignment horizontal="left" indent="3"/>
    </xf>
    <xf numFmtId="0" fontId="2" fillId="16" borderId="6" xfId="0" applyFont="1" applyFill="1" applyBorder="1" applyAlignment="1">
      <alignment vertical="center" wrapText="1"/>
    </xf>
    <xf numFmtId="0" fontId="2" fillId="16" borderId="6" xfId="0" applyFont="1" applyFill="1" applyBorder="1" applyAlignment="1">
      <alignment horizontal="right" vertical="center" wrapText="1"/>
    </xf>
    <xf numFmtId="0" fontId="2" fillId="16" borderId="27" xfId="0" applyFont="1" applyFill="1" applyBorder="1" applyAlignment="1">
      <alignment vertical="center" wrapText="1"/>
    </xf>
    <xf numFmtId="0" fontId="2" fillId="16" borderId="10" xfId="0" applyFont="1" applyFill="1" applyBorder="1" applyAlignment="1">
      <alignment vertical="center" wrapText="1"/>
    </xf>
    <xf numFmtId="2" fontId="2" fillId="28" borderId="10" xfId="0" applyNumberFormat="1" applyFont="1" applyFill="1" applyBorder="1" applyAlignment="1">
      <alignment horizontal="left" indent="3"/>
    </xf>
    <xf numFmtId="0" fontId="2" fillId="24" borderId="1" xfId="0" applyFont="1" applyFill="1" applyBorder="1"/>
    <xf numFmtId="0" fontId="2" fillId="24" borderId="1" xfId="0" applyFont="1" applyFill="1" applyBorder="1" applyAlignment="1">
      <alignment horizontal="center"/>
    </xf>
    <xf numFmtId="166" fontId="2" fillId="24" borderId="1" xfId="0" applyNumberFormat="1" applyFont="1" applyFill="1" applyBorder="1"/>
    <xf numFmtId="166" fontId="2" fillId="24" borderId="1" xfId="0" applyNumberFormat="1" applyFont="1" applyFill="1" applyBorder="1" applyAlignment="1">
      <alignment horizontal="left" indent="4"/>
    </xf>
    <xf numFmtId="167" fontId="2" fillId="24" borderId="1" xfId="0" applyNumberFormat="1" applyFont="1" applyFill="1" applyBorder="1"/>
    <xf numFmtId="2" fontId="2" fillId="24" borderId="1" xfId="0" applyNumberFormat="1" applyFont="1" applyFill="1" applyBorder="1"/>
    <xf numFmtId="2" fontId="2" fillId="24" borderId="1" xfId="0" applyNumberFormat="1" applyFont="1" applyFill="1" applyBorder="1" applyAlignment="1">
      <alignment horizontal="left" indent="3"/>
    </xf>
    <xf numFmtId="2" fontId="2" fillId="24" borderId="2" xfId="0" applyNumberFormat="1" applyFont="1" applyFill="1" applyBorder="1" applyAlignment="1">
      <alignment horizontal="left" indent="3"/>
    </xf>
    <xf numFmtId="0" fontId="2" fillId="8" borderId="6" xfId="0" applyFont="1" applyFill="1" applyBorder="1" applyAlignment="1">
      <alignment vertical="center" wrapText="1"/>
    </xf>
    <xf numFmtId="0" fontId="2" fillId="8" borderId="6" xfId="0" applyFont="1" applyFill="1" applyBorder="1" applyAlignment="1">
      <alignment horizontal="right" vertical="center" wrapText="1"/>
    </xf>
    <xf numFmtId="0" fontId="2" fillId="8" borderId="27" xfId="0" applyFont="1" applyFill="1" applyBorder="1" applyAlignment="1">
      <alignment vertical="center" wrapText="1"/>
    </xf>
    <xf numFmtId="0" fontId="2" fillId="8" borderId="3" xfId="0" applyFont="1" applyFill="1" applyBorder="1" applyAlignment="1">
      <alignment vertical="center" wrapText="1"/>
    </xf>
    <xf numFmtId="0" fontId="2" fillId="8" borderId="3" xfId="0" applyFont="1" applyFill="1" applyBorder="1" applyAlignment="1">
      <alignment horizontal="right" vertical="center" wrapText="1"/>
    </xf>
    <xf numFmtId="0" fontId="2" fillId="8" borderId="10" xfId="0" applyFont="1" applyFill="1" applyBorder="1" applyAlignment="1">
      <alignment vertical="center" wrapText="1"/>
    </xf>
    <xf numFmtId="166" fontId="2" fillId="4" borderId="3" xfId="0" applyNumberFormat="1" applyFont="1" applyFill="1" applyBorder="1" applyAlignment="1" applyProtection="1">
      <alignment horizontal="center"/>
      <protection locked="0"/>
    </xf>
    <xf numFmtId="166" fontId="2" fillId="4" borderId="8" xfId="0" applyNumberFormat="1" applyFont="1" applyFill="1" applyBorder="1" applyAlignment="1" applyProtection="1">
      <alignment horizontal="center"/>
      <protection locked="0"/>
    </xf>
    <xf numFmtId="166" fontId="2" fillId="3" borderId="13" xfId="0" applyNumberFormat="1" applyFont="1" applyFill="1" applyBorder="1" applyAlignment="1" applyProtection="1">
      <alignment horizontal="left" indent="4"/>
      <protection locked="0"/>
    </xf>
    <xf numFmtId="0" fontId="2" fillId="19" borderId="6" xfId="0" applyFont="1" applyFill="1" applyBorder="1" applyProtection="1">
      <protection locked="0"/>
    </xf>
    <xf numFmtId="0" fontId="6" fillId="7" borderId="44" xfId="0" applyFont="1" applyFill="1" applyBorder="1" applyAlignment="1">
      <alignment horizontal="center" vertical="center" wrapText="1"/>
    </xf>
    <xf numFmtId="0" fontId="12" fillId="2" borderId="6" xfId="0" applyFont="1" applyFill="1" applyBorder="1"/>
    <xf numFmtId="166" fontId="2" fillId="2" borderId="4" xfId="0" applyNumberFormat="1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right"/>
    </xf>
    <xf numFmtId="0" fontId="2" fillId="9" borderId="3" xfId="10" applyFont="1" applyFill="1" applyBorder="1" applyAlignment="1">
      <alignment horizontal="left"/>
    </xf>
    <xf numFmtId="0" fontId="2" fillId="9" borderId="3" xfId="10" applyFont="1" applyFill="1" applyBorder="1" applyAlignment="1">
      <alignment horizontal="center"/>
    </xf>
    <xf numFmtId="166" fontId="2" fillId="9" borderId="3" xfId="10" applyNumberFormat="1" applyFont="1" applyFill="1" applyBorder="1" applyAlignment="1">
      <alignment horizontal="right"/>
    </xf>
    <xf numFmtId="166" fontId="2" fillId="9" borderId="3" xfId="10" applyNumberFormat="1" applyFont="1" applyFill="1" applyBorder="1"/>
    <xf numFmtId="166" fontId="2" fillId="9" borderId="3" xfId="10" applyNumberFormat="1" applyFont="1" applyFill="1" applyBorder="1" applyAlignment="1">
      <alignment horizontal="center"/>
    </xf>
    <xf numFmtId="167" fontId="2" fillId="9" borderId="3" xfId="10" applyNumberFormat="1" applyFont="1" applyFill="1" applyBorder="1"/>
    <xf numFmtId="2" fontId="2" fillId="9" borderId="3" xfId="10" applyNumberFormat="1" applyFont="1" applyFill="1" applyBorder="1"/>
    <xf numFmtId="2" fontId="2" fillId="9" borderId="3" xfId="10" applyNumberFormat="1" applyFont="1" applyFill="1" applyBorder="1" applyAlignment="1">
      <alignment horizontal="center"/>
    </xf>
    <xf numFmtId="2" fontId="2" fillId="9" borderId="3" xfId="10" applyNumberFormat="1" applyFont="1" applyFill="1" applyBorder="1" applyAlignment="1">
      <alignment horizontal="left" indent="3"/>
    </xf>
    <xf numFmtId="2" fontId="2" fillId="9" borderId="27" xfId="10" applyNumberFormat="1" applyFont="1" applyFill="1" applyBorder="1" applyAlignment="1">
      <alignment horizontal="left" indent="3"/>
    </xf>
    <xf numFmtId="0" fontId="2" fillId="11" borderId="3" xfId="10" applyFont="1" applyFill="1" applyBorder="1" applyAlignment="1">
      <alignment horizontal="left"/>
    </xf>
    <xf numFmtId="0" fontId="2" fillId="11" borderId="3" xfId="10" applyFont="1" applyFill="1" applyBorder="1" applyAlignment="1">
      <alignment horizontal="center"/>
    </xf>
    <xf numFmtId="166" fontId="2" fillId="11" borderId="3" xfId="10" applyNumberFormat="1" applyFont="1" applyFill="1" applyBorder="1" applyAlignment="1">
      <alignment horizontal="right"/>
    </xf>
    <xf numFmtId="166" fontId="2" fillId="11" borderId="3" xfId="10" applyNumberFormat="1" applyFont="1" applyFill="1" applyBorder="1"/>
    <xf numFmtId="166" fontId="2" fillId="11" borderId="3" xfId="10" applyNumberFormat="1" applyFont="1" applyFill="1" applyBorder="1" applyAlignment="1">
      <alignment horizontal="center"/>
    </xf>
    <xf numFmtId="167" fontId="2" fillId="11" borderId="3" xfId="10" applyNumberFormat="1" applyFont="1" applyFill="1" applyBorder="1"/>
    <xf numFmtId="2" fontId="2" fillId="11" borderId="3" xfId="10" applyNumberFormat="1" applyFont="1" applyFill="1" applyBorder="1"/>
    <xf numFmtId="2" fontId="2" fillId="11" borderId="3" xfId="10" applyNumberFormat="1" applyFont="1" applyFill="1" applyBorder="1" applyAlignment="1">
      <alignment horizontal="center"/>
    </xf>
    <xf numFmtId="2" fontId="2" fillId="11" borderId="3" xfId="10" applyNumberFormat="1" applyFont="1" applyFill="1" applyBorder="1" applyAlignment="1">
      <alignment horizontal="left" indent="3"/>
    </xf>
    <xf numFmtId="2" fontId="2" fillId="11" borderId="28" xfId="10" applyNumberFormat="1" applyFont="1" applyFill="1" applyBorder="1" applyAlignment="1">
      <alignment horizontal="left" indent="3"/>
    </xf>
    <xf numFmtId="2" fontId="2" fillId="9" borderId="28" xfId="10" applyNumberFormat="1" applyFont="1" applyFill="1" applyBorder="1" applyAlignment="1">
      <alignment horizontal="left" indent="3"/>
    </xf>
    <xf numFmtId="2" fontId="2" fillId="11" borderId="19" xfId="10" applyNumberFormat="1" applyFont="1" applyFill="1" applyBorder="1" applyAlignment="1">
      <alignment horizontal="left" indent="3"/>
    </xf>
    <xf numFmtId="0" fontId="2" fillId="6" borderId="6" xfId="10" applyFont="1" applyFill="1" applyBorder="1"/>
    <xf numFmtId="0" fontId="2" fillId="6" borderId="6" xfId="10" applyFont="1" applyFill="1" applyBorder="1" applyAlignment="1">
      <alignment horizontal="center"/>
    </xf>
    <xf numFmtId="166" fontId="2" fillId="6" borderId="6" xfId="10" applyNumberFormat="1" applyFont="1" applyFill="1" applyBorder="1"/>
    <xf numFmtId="166" fontId="2" fillId="6" borderId="6" xfId="10" applyNumberFormat="1" applyFont="1" applyFill="1" applyBorder="1" applyAlignment="1">
      <alignment horizontal="center"/>
    </xf>
    <xf numFmtId="167" fontId="2" fillId="6" borderId="6" xfId="10" applyNumberFormat="1" applyFont="1" applyFill="1" applyBorder="1"/>
    <xf numFmtId="2" fontId="2" fillId="6" borderId="6" xfId="10" applyNumberFormat="1" applyFont="1" applyFill="1" applyBorder="1"/>
    <xf numFmtId="2" fontId="2" fillId="6" borderId="6" xfId="10" applyNumberFormat="1" applyFont="1" applyFill="1" applyBorder="1" applyAlignment="1">
      <alignment horizontal="center"/>
    </xf>
    <xf numFmtId="2" fontId="2" fillId="6" borderId="6" xfId="10" applyNumberFormat="1" applyFont="1" applyFill="1" applyBorder="1" applyAlignment="1">
      <alignment horizontal="left" indent="3"/>
    </xf>
    <xf numFmtId="2" fontId="2" fillId="6" borderId="27" xfId="10" applyNumberFormat="1" applyFont="1" applyFill="1" applyBorder="1" applyAlignment="1">
      <alignment horizontal="left" indent="3"/>
    </xf>
    <xf numFmtId="0" fontId="2" fillId="6" borderId="3" xfId="10" applyFont="1" applyFill="1" applyBorder="1"/>
    <xf numFmtId="0" fontId="2" fillId="6" borderId="3" xfId="10" applyFont="1" applyFill="1" applyBorder="1" applyAlignment="1">
      <alignment horizontal="center"/>
    </xf>
    <xf numFmtId="166" fontId="2" fillId="6" borderId="3" xfId="10" applyNumberFormat="1" applyFont="1" applyFill="1" applyBorder="1"/>
    <xf numFmtId="166" fontId="2" fillId="6" borderId="3" xfId="10" applyNumberFormat="1" applyFont="1" applyFill="1" applyBorder="1" applyAlignment="1">
      <alignment horizontal="center"/>
    </xf>
    <xf numFmtId="167" fontId="2" fillId="6" borderId="3" xfId="10" applyNumberFormat="1" applyFont="1" applyFill="1" applyBorder="1"/>
    <xf numFmtId="2" fontId="2" fillId="6" borderId="3" xfId="10" applyNumberFormat="1" applyFont="1" applyFill="1" applyBorder="1"/>
    <xf numFmtId="2" fontId="2" fillId="6" borderId="3" xfId="10" applyNumberFormat="1" applyFont="1" applyFill="1" applyBorder="1" applyAlignment="1">
      <alignment horizontal="center"/>
    </xf>
    <xf numFmtId="2" fontId="2" fillId="6" borderId="3" xfId="10" applyNumberFormat="1" applyFont="1" applyFill="1" applyBorder="1" applyAlignment="1">
      <alignment horizontal="left" indent="3"/>
    </xf>
    <xf numFmtId="2" fontId="2" fillId="6" borderId="10" xfId="10" applyNumberFormat="1" applyFont="1" applyFill="1" applyBorder="1" applyAlignment="1">
      <alignment horizontal="left" indent="3"/>
    </xf>
    <xf numFmtId="2" fontId="2" fillId="9" borderId="17" xfId="10" applyNumberFormat="1" applyFont="1" applyFill="1" applyBorder="1" applyAlignment="1">
      <alignment horizontal="left" indent="3"/>
    </xf>
    <xf numFmtId="0" fontId="2" fillId="12" borderId="6" xfId="10" applyFont="1" applyFill="1" applyBorder="1"/>
    <xf numFmtId="0" fontId="2" fillId="12" borderId="6" xfId="10" applyFont="1" applyFill="1" applyBorder="1" applyAlignment="1">
      <alignment horizontal="center"/>
    </xf>
    <xf numFmtId="166" fontId="2" fillId="12" borderId="6" xfId="10" applyNumberFormat="1" applyFont="1" applyFill="1" applyBorder="1"/>
    <xf numFmtId="166" fontId="2" fillId="12" borderId="6" xfId="10" applyNumberFormat="1" applyFont="1" applyFill="1" applyBorder="1" applyAlignment="1">
      <alignment horizontal="center"/>
    </xf>
    <xf numFmtId="167" fontId="2" fillId="12" borderId="6" xfId="10" applyNumberFormat="1" applyFont="1" applyFill="1" applyBorder="1"/>
    <xf numFmtId="2" fontId="2" fillId="12" borderId="6" xfId="10" applyNumberFormat="1" applyFont="1" applyFill="1" applyBorder="1"/>
    <xf numFmtId="2" fontId="2" fillId="12" borderId="6" xfId="10" applyNumberFormat="1" applyFont="1" applyFill="1" applyBorder="1" applyAlignment="1">
      <alignment horizontal="center"/>
    </xf>
    <xf numFmtId="2" fontId="2" fillId="12" borderId="6" xfId="10" applyNumberFormat="1" applyFont="1" applyFill="1" applyBorder="1" applyAlignment="1">
      <alignment horizontal="left" indent="3"/>
    </xf>
    <xf numFmtId="2" fontId="2" fillId="12" borderId="27" xfId="10" applyNumberFormat="1" applyFont="1" applyFill="1" applyBorder="1" applyAlignment="1">
      <alignment horizontal="left" indent="3"/>
    </xf>
    <xf numFmtId="0" fontId="2" fillId="12" borderId="3" xfId="10" applyFont="1" applyFill="1" applyBorder="1"/>
    <xf numFmtId="0" fontId="2" fillId="12" borderId="3" xfId="10" applyFont="1" applyFill="1" applyBorder="1" applyAlignment="1">
      <alignment horizontal="center"/>
    </xf>
    <xf numFmtId="166" fontId="2" fillId="12" borderId="3" xfId="10" applyNumberFormat="1" applyFont="1" applyFill="1" applyBorder="1"/>
    <xf numFmtId="166" fontId="2" fillId="12" borderId="3" xfId="10" applyNumberFormat="1" applyFont="1" applyFill="1" applyBorder="1" applyAlignment="1">
      <alignment horizontal="center"/>
    </xf>
    <xf numFmtId="167" fontId="2" fillId="12" borderId="3" xfId="10" applyNumberFormat="1" applyFont="1" applyFill="1" applyBorder="1"/>
    <xf numFmtId="2" fontId="2" fillId="12" borderId="3" xfId="10" applyNumberFormat="1" applyFont="1" applyFill="1" applyBorder="1"/>
    <xf numFmtId="2" fontId="2" fillId="12" borderId="3" xfId="10" applyNumberFormat="1" applyFont="1" applyFill="1" applyBorder="1" applyAlignment="1">
      <alignment horizontal="center"/>
    </xf>
    <xf numFmtId="2" fontId="2" fillId="12" borderId="3" xfId="10" applyNumberFormat="1" applyFont="1" applyFill="1" applyBorder="1" applyAlignment="1">
      <alignment horizontal="left" indent="3"/>
    </xf>
    <xf numFmtId="2" fontId="2" fillId="12" borderId="10" xfId="10" applyNumberFormat="1" applyFont="1" applyFill="1" applyBorder="1" applyAlignment="1">
      <alignment horizontal="left" indent="3"/>
    </xf>
    <xf numFmtId="0" fontId="2" fillId="12" borderId="8" xfId="10" applyFont="1" applyFill="1" applyBorder="1"/>
    <xf numFmtId="0" fontId="2" fillId="12" borderId="8" xfId="10" applyFont="1" applyFill="1" applyBorder="1" applyAlignment="1">
      <alignment horizontal="center"/>
    </xf>
    <xf numFmtId="166" fontId="2" fillId="12" borderId="8" xfId="10" applyNumberFormat="1" applyFont="1" applyFill="1" applyBorder="1"/>
    <xf numFmtId="166" fontId="2" fillId="12" borderId="8" xfId="10" applyNumberFormat="1" applyFont="1" applyFill="1" applyBorder="1" applyAlignment="1">
      <alignment horizontal="center"/>
    </xf>
    <xf numFmtId="167" fontId="2" fillId="12" borderId="8" xfId="10" applyNumberFormat="1" applyFont="1" applyFill="1" applyBorder="1"/>
    <xf numFmtId="2" fontId="2" fillId="12" borderId="8" xfId="10" applyNumberFormat="1" applyFont="1" applyFill="1" applyBorder="1"/>
    <xf numFmtId="2" fontId="2" fillId="12" borderId="8" xfId="10" applyNumberFormat="1" applyFont="1" applyFill="1" applyBorder="1" applyAlignment="1">
      <alignment horizontal="center"/>
    </xf>
    <xf numFmtId="2" fontId="2" fillId="12" borderId="8" xfId="10" applyNumberFormat="1" applyFont="1" applyFill="1" applyBorder="1" applyAlignment="1">
      <alignment horizontal="left" indent="3"/>
    </xf>
    <xf numFmtId="2" fontId="2" fillId="12" borderId="11" xfId="10" applyNumberFormat="1" applyFont="1" applyFill="1" applyBorder="1" applyAlignment="1">
      <alignment horizontal="left" indent="3"/>
    </xf>
    <xf numFmtId="0" fontId="2" fillId="10" borderId="13" xfId="10" applyFont="1" applyFill="1" applyBorder="1"/>
    <xf numFmtId="0" fontId="2" fillId="10" borderId="13" xfId="10" applyFont="1" applyFill="1" applyBorder="1" applyAlignment="1">
      <alignment horizontal="center"/>
    </xf>
    <xf numFmtId="166" fontId="2" fillId="10" borderId="13" xfId="10" applyNumberFormat="1" applyFont="1" applyFill="1" applyBorder="1"/>
    <xf numFmtId="166" fontId="2" fillId="10" borderId="13" xfId="10" applyNumberFormat="1" applyFont="1" applyFill="1" applyBorder="1" applyAlignment="1">
      <alignment horizontal="center"/>
    </xf>
    <xf numFmtId="167" fontId="2" fillId="10" borderId="13" xfId="10" applyNumberFormat="1" applyFont="1" applyFill="1" applyBorder="1"/>
    <xf numFmtId="2" fontId="2" fillId="10" borderId="13" xfId="10" applyNumberFormat="1" applyFont="1" applyFill="1" applyBorder="1"/>
    <xf numFmtId="2" fontId="2" fillId="10" borderId="13" xfId="10" applyNumberFormat="1" applyFont="1" applyFill="1" applyBorder="1" applyAlignment="1">
      <alignment horizontal="center"/>
    </xf>
    <xf numFmtId="2" fontId="2" fillId="10" borderId="13" xfId="10" applyNumberFormat="1" applyFont="1" applyFill="1" applyBorder="1" applyAlignment="1">
      <alignment horizontal="left" indent="3"/>
    </xf>
    <xf numFmtId="2" fontId="2" fillId="10" borderId="28" xfId="10" applyNumberFormat="1" applyFont="1" applyFill="1" applyBorder="1" applyAlignment="1">
      <alignment horizontal="left" indent="3"/>
    </xf>
    <xf numFmtId="0" fontId="2" fillId="10" borderId="22" xfId="10" applyFont="1" applyFill="1" applyBorder="1"/>
    <xf numFmtId="0" fontId="2" fillId="10" borderId="22" xfId="10" applyFont="1" applyFill="1" applyBorder="1" applyAlignment="1">
      <alignment horizontal="center"/>
    </xf>
    <xf numFmtId="166" fontId="2" fillId="10" borderId="22" xfId="10" applyNumberFormat="1" applyFont="1" applyFill="1" applyBorder="1"/>
    <xf numFmtId="166" fontId="2" fillId="10" borderId="22" xfId="10" applyNumberFormat="1" applyFont="1" applyFill="1" applyBorder="1" applyAlignment="1">
      <alignment horizontal="center"/>
    </xf>
    <xf numFmtId="167" fontId="2" fillId="10" borderId="22" xfId="10" applyNumberFormat="1" applyFont="1" applyFill="1" applyBorder="1"/>
    <xf numFmtId="2" fontId="2" fillId="10" borderId="22" xfId="10" applyNumberFormat="1" applyFont="1" applyFill="1" applyBorder="1"/>
    <xf numFmtId="2" fontId="2" fillId="10" borderId="22" xfId="10" applyNumberFormat="1" applyFont="1" applyFill="1" applyBorder="1" applyAlignment="1">
      <alignment horizontal="center"/>
    </xf>
    <xf numFmtId="2" fontId="2" fillId="10" borderId="22" xfId="10" applyNumberFormat="1" applyFont="1" applyFill="1" applyBorder="1" applyAlignment="1">
      <alignment horizontal="left" indent="3"/>
    </xf>
    <xf numFmtId="2" fontId="2" fillId="10" borderId="29" xfId="10" applyNumberFormat="1" applyFont="1" applyFill="1" applyBorder="1" applyAlignment="1">
      <alignment horizontal="left" indent="3"/>
    </xf>
    <xf numFmtId="0" fontId="2" fillId="13" borderId="6" xfId="10" applyFont="1" applyFill="1" applyBorder="1"/>
    <xf numFmtId="0" fontId="2" fillId="13" borderId="6" xfId="10" applyFont="1" applyFill="1" applyBorder="1" applyAlignment="1">
      <alignment horizontal="center"/>
    </xf>
    <xf numFmtId="166" fontId="2" fillId="13" borderId="6" xfId="10" applyNumberFormat="1" applyFont="1" applyFill="1" applyBorder="1"/>
    <xf numFmtId="166" fontId="2" fillId="13" borderId="6" xfId="10" applyNumberFormat="1" applyFont="1" applyFill="1" applyBorder="1" applyAlignment="1">
      <alignment horizontal="center"/>
    </xf>
    <xf numFmtId="167" fontId="2" fillId="13" borderId="6" xfId="10" applyNumberFormat="1" applyFont="1" applyFill="1" applyBorder="1"/>
    <xf numFmtId="2" fontId="2" fillId="13" borderId="6" xfId="10" applyNumberFormat="1" applyFont="1" applyFill="1" applyBorder="1"/>
    <xf numFmtId="2" fontId="2" fillId="13" borderId="6" xfId="10" applyNumberFormat="1" applyFont="1" applyFill="1" applyBorder="1" applyAlignment="1">
      <alignment horizontal="center"/>
    </xf>
    <xf numFmtId="2" fontId="2" fillId="13" borderId="6" xfId="10" applyNumberFormat="1" applyFont="1" applyFill="1" applyBorder="1" applyAlignment="1">
      <alignment horizontal="left" indent="3"/>
    </xf>
    <xf numFmtId="2" fontId="2" fillId="13" borderId="27" xfId="10" applyNumberFormat="1" applyFont="1" applyFill="1" applyBorder="1" applyAlignment="1">
      <alignment horizontal="left" indent="3"/>
    </xf>
    <xf numFmtId="0" fontId="2" fillId="13" borderId="3" xfId="10" applyFont="1" applyFill="1" applyBorder="1"/>
    <xf numFmtId="0" fontId="2" fillId="13" borderId="3" xfId="10" applyFont="1" applyFill="1" applyBorder="1" applyAlignment="1">
      <alignment horizontal="center"/>
    </xf>
    <xf numFmtId="166" fontId="2" fillId="13" borderId="3" xfId="10" applyNumberFormat="1" applyFont="1" applyFill="1" applyBorder="1"/>
    <xf numFmtId="166" fontId="2" fillId="13" borderId="3" xfId="10" applyNumberFormat="1" applyFont="1" applyFill="1" applyBorder="1" applyAlignment="1">
      <alignment horizontal="center"/>
    </xf>
    <xf numFmtId="167" fontId="2" fillId="13" borderId="3" xfId="10" applyNumberFormat="1" applyFont="1" applyFill="1" applyBorder="1"/>
    <xf numFmtId="2" fontId="2" fillId="13" borderId="3" xfId="10" applyNumberFormat="1" applyFont="1" applyFill="1" applyBorder="1"/>
    <xf numFmtId="2" fontId="2" fillId="13" borderId="3" xfId="10" applyNumberFormat="1" applyFont="1" applyFill="1" applyBorder="1" applyAlignment="1">
      <alignment horizontal="center"/>
    </xf>
    <xf numFmtId="2" fontId="2" fillId="13" borderId="3" xfId="10" applyNumberFormat="1" applyFont="1" applyFill="1" applyBorder="1" applyAlignment="1">
      <alignment horizontal="left" indent="3"/>
    </xf>
    <xf numFmtId="2" fontId="2" fillId="13" borderId="10" xfId="10" applyNumberFormat="1" applyFont="1" applyFill="1" applyBorder="1" applyAlignment="1">
      <alignment horizontal="left" indent="3"/>
    </xf>
    <xf numFmtId="0" fontId="2" fillId="13" borderId="8" xfId="10" applyFont="1" applyFill="1" applyBorder="1"/>
    <xf numFmtId="0" fontId="2" fillId="13" borderId="8" xfId="10" applyFont="1" applyFill="1" applyBorder="1" applyAlignment="1">
      <alignment horizontal="center"/>
    </xf>
    <xf numFmtId="166" fontId="2" fillId="13" borderId="8" xfId="10" applyNumberFormat="1" applyFont="1" applyFill="1" applyBorder="1"/>
    <xf numFmtId="166" fontId="2" fillId="13" borderId="8" xfId="10" applyNumberFormat="1" applyFont="1" applyFill="1" applyBorder="1" applyAlignment="1">
      <alignment horizontal="center"/>
    </xf>
    <xf numFmtId="167" fontId="2" fillId="13" borderId="8" xfId="10" applyNumberFormat="1" applyFont="1" applyFill="1" applyBorder="1"/>
    <xf numFmtId="2" fontId="2" fillId="13" borderId="8" xfId="10" applyNumberFormat="1" applyFont="1" applyFill="1" applyBorder="1"/>
    <xf numFmtId="2" fontId="2" fillId="13" borderId="8" xfId="10" applyNumberFormat="1" applyFont="1" applyFill="1" applyBorder="1" applyAlignment="1">
      <alignment horizontal="center"/>
    </xf>
    <xf numFmtId="2" fontId="2" fillId="13" borderId="8" xfId="10" applyNumberFormat="1" applyFont="1" applyFill="1" applyBorder="1" applyAlignment="1">
      <alignment horizontal="left" indent="3"/>
    </xf>
    <xf numFmtId="2" fontId="2" fillId="13" borderId="11" xfId="10" applyNumberFormat="1" applyFont="1" applyFill="1" applyBorder="1" applyAlignment="1">
      <alignment horizontal="left" indent="3"/>
    </xf>
    <xf numFmtId="0" fontId="2" fillId="4" borderId="6" xfId="10" applyFont="1" applyFill="1" applyBorder="1"/>
    <xf numFmtId="0" fontId="2" fillId="4" borderId="6" xfId="10" applyFont="1" applyFill="1" applyBorder="1" applyAlignment="1">
      <alignment horizontal="center"/>
    </xf>
    <xf numFmtId="166" fontId="2" fillId="4" borderId="6" xfId="10" applyNumberFormat="1" applyFont="1" applyFill="1" applyBorder="1"/>
    <xf numFmtId="166" fontId="2" fillId="4" borderId="6" xfId="10" applyNumberFormat="1" applyFont="1" applyFill="1" applyBorder="1" applyAlignment="1">
      <alignment horizontal="center"/>
    </xf>
    <xf numFmtId="167" fontId="2" fillId="4" borderId="6" xfId="10" applyNumberFormat="1" applyFont="1" applyFill="1" applyBorder="1"/>
    <xf numFmtId="2" fontId="2" fillId="4" borderId="6" xfId="10" applyNumberFormat="1" applyFont="1" applyFill="1" applyBorder="1"/>
    <xf numFmtId="2" fontId="2" fillId="4" borderId="6" xfId="10" applyNumberFormat="1" applyFont="1" applyFill="1" applyBorder="1" applyAlignment="1">
      <alignment horizontal="center"/>
    </xf>
    <xf numFmtId="2" fontId="2" fillId="4" borderId="6" xfId="10" applyNumberFormat="1" applyFont="1" applyFill="1" applyBorder="1" applyAlignment="1">
      <alignment horizontal="left" indent="3"/>
    </xf>
    <xf numFmtId="2" fontId="2" fillId="4" borderId="27" xfId="10" applyNumberFormat="1" applyFont="1" applyFill="1" applyBorder="1" applyAlignment="1">
      <alignment horizontal="left" indent="3"/>
    </xf>
    <xf numFmtId="0" fontId="2" fillId="4" borderId="3" xfId="10" applyFont="1" applyFill="1" applyBorder="1"/>
    <xf numFmtId="0" fontId="2" fillId="4" borderId="3" xfId="10" applyFont="1" applyFill="1" applyBorder="1" applyAlignment="1">
      <alignment horizontal="center"/>
    </xf>
    <xf numFmtId="166" fontId="2" fillId="4" borderId="3" xfId="10" applyNumberFormat="1" applyFont="1" applyFill="1" applyBorder="1"/>
    <xf numFmtId="166" fontId="2" fillId="4" borderId="3" xfId="10" applyNumberFormat="1" applyFont="1" applyFill="1" applyBorder="1" applyAlignment="1">
      <alignment horizontal="center"/>
    </xf>
    <xf numFmtId="167" fontId="2" fillId="4" borderId="3" xfId="10" applyNumberFormat="1" applyFont="1" applyFill="1" applyBorder="1"/>
    <xf numFmtId="2" fontId="2" fillId="4" borderId="3" xfId="10" applyNumberFormat="1" applyFont="1" applyFill="1" applyBorder="1"/>
    <xf numFmtId="2" fontId="2" fillId="4" borderId="3" xfId="10" applyNumberFormat="1" applyFont="1" applyFill="1" applyBorder="1" applyAlignment="1">
      <alignment horizontal="center"/>
    </xf>
    <xf numFmtId="2" fontId="2" fillId="4" borderId="3" xfId="10" applyNumberFormat="1" applyFont="1" applyFill="1" applyBorder="1" applyAlignment="1">
      <alignment horizontal="left" indent="3"/>
    </xf>
    <xf numFmtId="2" fontId="2" fillId="4" borderId="10" xfId="10" applyNumberFormat="1" applyFont="1" applyFill="1" applyBorder="1" applyAlignment="1">
      <alignment horizontal="left" indent="3"/>
    </xf>
    <xf numFmtId="0" fontId="2" fillId="4" borderId="8" xfId="10" applyFont="1" applyFill="1" applyBorder="1"/>
    <xf numFmtId="0" fontId="2" fillId="4" borderId="8" xfId="10" applyFont="1" applyFill="1" applyBorder="1" applyAlignment="1">
      <alignment horizontal="center"/>
    </xf>
    <xf numFmtId="166" fontId="2" fillId="4" borderId="8" xfId="10" applyNumberFormat="1" applyFont="1" applyFill="1" applyBorder="1"/>
    <xf numFmtId="166" fontId="2" fillId="4" borderId="8" xfId="10" applyNumberFormat="1" applyFont="1" applyFill="1" applyBorder="1" applyAlignment="1">
      <alignment horizontal="center"/>
    </xf>
    <xf numFmtId="167" fontId="2" fillId="4" borderId="8" xfId="10" applyNumberFormat="1" applyFont="1" applyFill="1" applyBorder="1"/>
    <xf numFmtId="2" fontId="2" fillId="4" borderId="8" xfId="10" applyNumberFormat="1" applyFont="1" applyFill="1" applyBorder="1"/>
    <xf numFmtId="2" fontId="2" fillId="4" borderId="8" xfId="10" applyNumberFormat="1" applyFont="1" applyFill="1" applyBorder="1" applyAlignment="1">
      <alignment horizontal="center"/>
    </xf>
    <xf numFmtId="2" fontId="2" fillId="4" borderId="8" xfId="10" applyNumberFormat="1" applyFont="1" applyFill="1" applyBorder="1" applyAlignment="1">
      <alignment horizontal="left" indent="3"/>
    </xf>
    <xf numFmtId="2" fontId="2" fillId="4" borderId="11" xfId="10" applyNumberFormat="1" applyFont="1" applyFill="1" applyBorder="1" applyAlignment="1">
      <alignment horizontal="left" indent="3"/>
    </xf>
    <xf numFmtId="2" fontId="2" fillId="11" borderId="27" xfId="10" applyNumberFormat="1" applyFont="1" applyFill="1" applyBorder="1" applyAlignment="1">
      <alignment horizontal="left" indent="3"/>
    </xf>
    <xf numFmtId="0" fontId="11" fillId="10" borderId="13" xfId="10" applyFont="1" applyFill="1" applyBorder="1"/>
    <xf numFmtId="0" fontId="11" fillId="10" borderId="13" xfId="10" applyFont="1" applyFill="1" applyBorder="1" applyAlignment="1">
      <alignment horizontal="center"/>
    </xf>
    <xf numFmtId="0" fontId="11" fillId="10" borderId="22" xfId="10" applyFont="1" applyFill="1" applyBorder="1"/>
    <xf numFmtId="0" fontId="11" fillId="10" borderId="22" xfId="10" applyFont="1" applyFill="1" applyBorder="1" applyAlignment="1">
      <alignment horizontal="center"/>
    </xf>
    <xf numFmtId="0" fontId="2" fillId="16" borderId="30" xfId="0" applyFont="1" applyFill="1" applyBorder="1" applyAlignment="1">
      <alignment horizontal="left" vertical="top" wrapText="1"/>
    </xf>
    <xf numFmtId="0" fontId="2" fillId="16" borderId="6" xfId="10" applyFont="1" applyFill="1" applyBorder="1"/>
    <xf numFmtId="0" fontId="2" fillId="16" borderId="6" xfId="10" applyFont="1" applyFill="1" applyBorder="1" applyAlignment="1">
      <alignment horizontal="center"/>
    </xf>
    <xf numFmtId="166" fontId="2" fillId="16" borderId="6" xfId="10" applyNumberFormat="1" applyFont="1" applyFill="1" applyBorder="1"/>
    <xf numFmtId="166" fontId="2" fillId="16" borderId="6" xfId="10" applyNumberFormat="1" applyFont="1" applyFill="1" applyBorder="1" applyAlignment="1">
      <alignment horizontal="center"/>
    </xf>
    <xf numFmtId="167" fontId="2" fillId="16" borderId="6" xfId="10" applyNumberFormat="1" applyFont="1" applyFill="1" applyBorder="1"/>
    <xf numFmtId="2" fontId="2" fillId="16" borderId="6" xfId="10" applyNumberFormat="1" applyFont="1" applyFill="1" applyBorder="1"/>
    <xf numFmtId="2" fontId="2" fillId="16" borderId="6" xfId="10" applyNumberFormat="1" applyFont="1" applyFill="1" applyBorder="1" applyAlignment="1">
      <alignment horizontal="center"/>
    </xf>
    <xf numFmtId="2" fontId="2" fillId="16" borderId="6" xfId="10" applyNumberFormat="1" applyFont="1" applyFill="1" applyBorder="1" applyAlignment="1">
      <alignment horizontal="left" indent="3"/>
    </xf>
    <xf numFmtId="2" fontId="2" fillId="16" borderId="27" xfId="10" applyNumberFormat="1" applyFont="1" applyFill="1" applyBorder="1" applyAlignment="1">
      <alignment horizontal="left" indent="3"/>
    </xf>
    <xf numFmtId="0" fontId="2" fillId="16" borderId="31" xfId="0" applyFont="1" applyFill="1" applyBorder="1" applyAlignment="1">
      <alignment horizontal="left" vertical="top" wrapText="1"/>
    </xf>
    <xf numFmtId="0" fontId="2" fillId="16" borderId="3" xfId="10" applyFont="1" applyFill="1" applyBorder="1"/>
    <xf numFmtId="0" fontId="2" fillId="16" borderId="3" xfId="10" applyFont="1" applyFill="1" applyBorder="1" applyAlignment="1">
      <alignment horizontal="center"/>
    </xf>
    <xf numFmtId="166" fontId="2" fillId="16" borderId="3" xfId="10" applyNumberFormat="1" applyFont="1" applyFill="1" applyBorder="1"/>
    <xf numFmtId="166" fontId="2" fillId="16" borderId="3" xfId="10" applyNumberFormat="1" applyFont="1" applyFill="1" applyBorder="1" applyAlignment="1">
      <alignment horizontal="center"/>
    </xf>
    <xf numFmtId="167" fontId="2" fillId="16" borderId="3" xfId="10" applyNumberFormat="1" applyFont="1" applyFill="1" applyBorder="1"/>
    <xf numFmtId="2" fontId="2" fillId="16" borderId="3" xfId="10" applyNumberFormat="1" applyFont="1" applyFill="1" applyBorder="1"/>
    <xf numFmtId="2" fontId="2" fillId="16" borderId="3" xfId="10" applyNumberFormat="1" applyFont="1" applyFill="1" applyBorder="1" applyAlignment="1">
      <alignment horizontal="center"/>
    </xf>
    <xf numFmtId="2" fontId="2" fillId="16" borderId="3" xfId="10" applyNumberFormat="1" applyFont="1" applyFill="1" applyBorder="1" applyAlignment="1">
      <alignment horizontal="left" indent="3"/>
    </xf>
    <xf numFmtId="2" fontId="2" fillId="16" borderId="10" xfId="10" applyNumberFormat="1" applyFont="1" applyFill="1" applyBorder="1" applyAlignment="1">
      <alignment horizontal="left" indent="3"/>
    </xf>
    <xf numFmtId="0" fontId="2" fillId="16" borderId="33" xfId="0" applyFont="1" applyFill="1" applyBorder="1" applyAlignment="1">
      <alignment horizontal="left" vertical="top" wrapText="1"/>
    </xf>
    <xf numFmtId="0" fontId="2" fillId="16" borderId="8" xfId="10" applyFont="1" applyFill="1" applyBorder="1"/>
    <xf numFmtId="0" fontId="2" fillId="16" borderId="8" xfId="10" applyFont="1" applyFill="1" applyBorder="1" applyAlignment="1">
      <alignment horizontal="center"/>
    </xf>
    <xf numFmtId="166" fontId="2" fillId="16" borderId="8" xfId="10" applyNumberFormat="1" applyFont="1" applyFill="1" applyBorder="1"/>
    <xf numFmtId="166" fontId="2" fillId="16" borderId="8" xfId="10" applyNumberFormat="1" applyFont="1" applyFill="1" applyBorder="1" applyAlignment="1">
      <alignment horizontal="center"/>
    </xf>
    <xf numFmtId="167" fontId="2" fillId="16" borderId="8" xfId="10" applyNumberFormat="1" applyFont="1" applyFill="1" applyBorder="1"/>
    <xf numFmtId="2" fontId="2" fillId="16" borderId="8" xfId="10" applyNumberFormat="1" applyFont="1" applyFill="1" applyBorder="1"/>
    <xf numFmtId="2" fontId="2" fillId="16" borderId="8" xfId="10" applyNumberFormat="1" applyFont="1" applyFill="1" applyBorder="1" applyAlignment="1">
      <alignment horizontal="center"/>
    </xf>
    <xf numFmtId="2" fontId="2" fillId="16" borderId="8" xfId="10" applyNumberFormat="1" applyFont="1" applyFill="1" applyBorder="1" applyAlignment="1">
      <alignment horizontal="left" indent="3"/>
    </xf>
    <xf numFmtId="2" fontId="2" fillId="16" borderId="11" xfId="10" applyNumberFormat="1" applyFont="1" applyFill="1" applyBorder="1" applyAlignment="1">
      <alignment horizontal="left" indent="3"/>
    </xf>
    <xf numFmtId="0" fontId="2" fillId="11" borderId="6" xfId="10" applyFont="1" applyFill="1" applyBorder="1" applyAlignment="1">
      <alignment horizontal="center"/>
    </xf>
    <xf numFmtId="166" fontId="2" fillId="11" borderId="6" xfId="10" applyNumberFormat="1" applyFont="1" applyFill="1" applyBorder="1" applyAlignment="1">
      <alignment horizontal="right"/>
    </xf>
    <xf numFmtId="166" fontId="2" fillId="11" borderId="6" xfId="10" applyNumberFormat="1" applyFont="1" applyFill="1" applyBorder="1"/>
    <xf numFmtId="166" fontId="2" fillId="11" borderId="6" xfId="10" applyNumberFormat="1" applyFont="1" applyFill="1" applyBorder="1" applyAlignment="1">
      <alignment horizontal="center"/>
    </xf>
    <xf numFmtId="167" fontId="2" fillId="11" borderId="6" xfId="10" applyNumberFormat="1" applyFont="1" applyFill="1" applyBorder="1"/>
    <xf numFmtId="2" fontId="2" fillId="11" borderId="6" xfId="10" applyNumberFormat="1" applyFont="1" applyFill="1" applyBorder="1"/>
    <xf numFmtId="2" fontId="2" fillId="11" borderId="6" xfId="10" applyNumberFormat="1" applyFont="1" applyFill="1" applyBorder="1" applyAlignment="1">
      <alignment horizontal="center"/>
    </xf>
    <xf numFmtId="2" fontId="2" fillId="11" borderId="6" xfId="10" applyNumberFormat="1" applyFont="1" applyFill="1" applyBorder="1" applyAlignment="1">
      <alignment horizontal="left" indent="3"/>
    </xf>
    <xf numFmtId="0" fontId="11" fillId="10" borderId="4" xfId="10" applyFont="1" applyFill="1" applyBorder="1" applyAlignment="1">
      <alignment horizontal="center"/>
    </xf>
    <xf numFmtId="166" fontId="2" fillId="10" borderId="4" xfId="10" applyNumberFormat="1" applyFont="1" applyFill="1" applyBorder="1"/>
    <xf numFmtId="166" fontId="2" fillId="10" borderId="4" xfId="10" applyNumberFormat="1" applyFont="1" applyFill="1" applyBorder="1" applyAlignment="1">
      <alignment horizontal="center"/>
    </xf>
    <xf numFmtId="167" fontId="2" fillId="10" borderId="4" xfId="10" applyNumberFormat="1" applyFont="1" applyFill="1" applyBorder="1"/>
    <xf numFmtId="2" fontId="2" fillId="10" borderId="4" xfId="10" applyNumberFormat="1" applyFont="1" applyFill="1" applyBorder="1"/>
    <xf numFmtId="2" fontId="2" fillId="10" borderId="4" xfId="10" applyNumberFormat="1" applyFont="1" applyFill="1" applyBorder="1" applyAlignment="1">
      <alignment horizontal="center"/>
    </xf>
    <xf numFmtId="2" fontId="2" fillId="10" borderId="4" xfId="10" applyNumberFormat="1" applyFont="1" applyFill="1" applyBorder="1" applyAlignment="1">
      <alignment horizontal="left" indent="3"/>
    </xf>
    <xf numFmtId="2" fontId="2" fillId="10" borderId="19" xfId="10" applyNumberFormat="1" applyFont="1" applyFill="1" applyBorder="1" applyAlignment="1">
      <alignment horizontal="left" indent="3"/>
    </xf>
    <xf numFmtId="0" fontId="2" fillId="11" borderId="6" xfId="10" applyFont="1" applyFill="1" applyBorder="1" applyAlignment="1">
      <alignment horizontal="left"/>
    </xf>
    <xf numFmtId="0" fontId="11" fillId="10" borderId="4" xfId="10" applyFont="1" applyFill="1" applyBorder="1"/>
    <xf numFmtId="166" fontId="2" fillId="4" borderId="6" xfId="10" applyNumberFormat="1" applyFont="1" applyFill="1" applyBorder="1" applyAlignment="1">
      <alignment horizontal="right"/>
    </xf>
    <xf numFmtId="166" fontId="2" fillId="4" borderId="13" xfId="10" applyNumberFormat="1" applyFont="1" applyFill="1" applyBorder="1"/>
    <xf numFmtId="0" fontId="11" fillId="10" borderId="13" xfId="8" applyFont="1" applyFill="1" applyBorder="1" applyAlignment="1">
      <alignment horizontal="left" vertical="center"/>
    </xf>
    <xf numFmtId="0" fontId="11" fillId="10" borderId="13" xfId="8" applyFont="1" applyFill="1" applyBorder="1" applyAlignment="1">
      <alignment horizontal="center" vertical="center"/>
    </xf>
    <xf numFmtId="166" fontId="2" fillId="10" borderId="13" xfId="8" applyNumberFormat="1" applyFont="1" applyFill="1" applyBorder="1" applyAlignment="1">
      <alignment horizontal="center" vertical="center"/>
    </xf>
    <xf numFmtId="167" fontId="2" fillId="10" borderId="13" xfId="8" applyNumberFormat="1" applyFont="1" applyFill="1" applyBorder="1" applyAlignment="1">
      <alignment horizontal="center" vertical="center"/>
    </xf>
    <xf numFmtId="2" fontId="2" fillId="10" borderId="13" xfId="8" applyNumberFormat="1" applyFont="1" applyFill="1" applyBorder="1" applyAlignment="1">
      <alignment horizontal="center" vertical="center"/>
    </xf>
    <xf numFmtId="2" fontId="2" fillId="10" borderId="28" xfId="8" applyNumberFormat="1" applyFont="1" applyFill="1" applyBorder="1" applyAlignment="1">
      <alignment horizontal="center" vertical="center"/>
    </xf>
    <xf numFmtId="0" fontId="11" fillId="10" borderId="22" xfId="8" applyFont="1" applyFill="1" applyBorder="1" applyAlignment="1">
      <alignment horizontal="left" vertical="center"/>
    </xf>
    <xf numFmtId="0" fontId="11" fillId="10" borderId="22" xfId="8" applyFont="1" applyFill="1" applyBorder="1" applyAlignment="1">
      <alignment horizontal="center" vertical="center"/>
    </xf>
    <xf numFmtId="166" fontId="2" fillId="10" borderId="22" xfId="8" applyNumberFormat="1" applyFont="1" applyFill="1" applyBorder="1" applyAlignment="1">
      <alignment horizontal="center" vertical="center"/>
    </xf>
    <xf numFmtId="167" fontId="2" fillId="10" borderId="22" xfId="8" applyNumberFormat="1" applyFont="1" applyFill="1" applyBorder="1" applyAlignment="1">
      <alignment horizontal="center" vertical="center"/>
    </xf>
    <xf numFmtId="2" fontId="2" fillId="10" borderId="22" xfId="8" applyNumberFormat="1" applyFont="1" applyFill="1" applyBorder="1" applyAlignment="1">
      <alignment horizontal="center" vertical="center"/>
    </xf>
    <xf numFmtId="2" fontId="2" fillId="10" borderId="29" xfId="8" applyNumberFormat="1" applyFont="1" applyFill="1" applyBorder="1" applyAlignment="1">
      <alignment horizontal="center" vertical="center"/>
    </xf>
    <xf numFmtId="2" fontId="2" fillId="13" borderId="3" xfId="8" applyNumberFormat="1" applyFont="1" applyFill="1" applyBorder="1" applyAlignment="1">
      <alignment horizontal="left" vertical="center"/>
    </xf>
    <xf numFmtId="0" fontId="2" fillId="13" borderId="6" xfId="8" applyFont="1" applyFill="1" applyBorder="1" applyAlignment="1">
      <alignment horizontal="center" vertical="center"/>
    </xf>
    <xf numFmtId="166" fontId="2" fillId="13" borderId="6" xfId="8" applyNumberFormat="1" applyFont="1" applyFill="1" applyBorder="1" applyAlignment="1">
      <alignment horizontal="center" vertical="center"/>
    </xf>
    <xf numFmtId="167" fontId="2" fillId="13" borderId="6" xfId="8" applyNumberFormat="1" applyFont="1" applyFill="1" applyBorder="1" applyAlignment="1">
      <alignment horizontal="center" vertical="center"/>
    </xf>
    <xf numFmtId="2" fontId="2" fillId="13" borderId="6" xfId="8" applyNumberFormat="1" applyFont="1" applyFill="1" applyBorder="1" applyAlignment="1">
      <alignment horizontal="center" vertical="center"/>
    </xf>
    <xf numFmtId="2" fontId="2" fillId="13" borderId="27" xfId="8" applyNumberFormat="1" applyFont="1" applyFill="1" applyBorder="1" applyAlignment="1">
      <alignment horizontal="center" vertical="center"/>
    </xf>
    <xf numFmtId="1" fontId="2" fillId="13" borderId="3" xfId="8" applyNumberFormat="1" applyFont="1" applyFill="1" applyBorder="1" applyAlignment="1">
      <alignment horizontal="center" vertical="center"/>
    </xf>
    <xf numFmtId="2" fontId="2" fillId="13" borderId="3" xfId="8" applyNumberFormat="1" applyFont="1" applyFill="1" applyBorder="1" applyAlignment="1">
      <alignment horizontal="center" vertical="center"/>
    </xf>
    <xf numFmtId="166" fontId="2" fillId="13" borderId="3" xfId="8" applyNumberFormat="1" applyFont="1" applyFill="1" applyBorder="1" applyAlignment="1">
      <alignment horizontal="center" vertical="center"/>
    </xf>
    <xf numFmtId="167" fontId="2" fillId="13" borderId="3" xfId="8" applyNumberFormat="1" applyFont="1" applyFill="1" applyBorder="1" applyAlignment="1">
      <alignment horizontal="center" vertical="center"/>
    </xf>
    <xf numFmtId="2" fontId="2" fillId="13" borderId="10" xfId="8" applyNumberFormat="1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left" vertical="top" wrapText="1"/>
    </xf>
    <xf numFmtId="0" fontId="2" fillId="6" borderId="6" xfId="8" applyFont="1" applyFill="1" applyBorder="1" applyAlignment="1">
      <alignment horizontal="left" vertical="center"/>
    </xf>
    <xf numFmtId="0" fontId="2" fillId="6" borderId="6" xfId="8" applyFont="1" applyFill="1" applyBorder="1" applyAlignment="1">
      <alignment horizontal="center" vertical="center"/>
    </xf>
    <xf numFmtId="166" fontId="2" fillId="6" borderId="6" xfId="8" applyNumberFormat="1" applyFont="1" applyFill="1" applyBorder="1" applyAlignment="1">
      <alignment horizontal="center" vertical="center"/>
    </xf>
    <xf numFmtId="167" fontId="2" fillId="6" borderId="6" xfId="8" applyNumberFormat="1" applyFont="1" applyFill="1" applyBorder="1" applyAlignment="1">
      <alignment horizontal="center" vertical="center"/>
    </xf>
    <xf numFmtId="2" fontId="2" fillId="6" borderId="6" xfId="8" applyNumberFormat="1" applyFont="1" applyFill="1" applyBorder="1" applyAlignment="1">
      <alignment horizontal="center" vertical="center"/>
    </xf>
    <xf numFmtId="2" fontId="2" fillId="6" borderId="27" xfId="8" applyNumberFormat="1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left" vertical="top" wrapText="1"/>
    </xf>
    <xf numFmtId="0" fontId="2" fillId="6" borderId="3" xfId="8" applyFont="1" applyFill="1" applyBorder="1" applyAlignment="1">
      <alignment horizontal="left" vertical="center"/>
    </xf>
    <xf numFmtId="0" fontId="2" fillId="6" borderId="3" xfId="8" applyFont="1" applyFill="1" applyBorder="1" applyAlignment="1">
      <alignment horizontal="center" vertical="center"/>
    </xf>
    <xf numFmtId="166" fontId="2" fillId="6" borderId="3" xfId="8" applyNumberFormat="1" applyFont="1" applyFill="1" applyBorder="1" applyAlignment="1">
      <alignment horizontal="center" vertical="center"/>
    </xf>
    <xf numFmtId="167" fontId="2" fillId="6" borderId="3" xfId="8" applyNumberFormat="1" applyFont="1" applyFill="1" applyBorder="1" applyAlignment="1">
      <alignment horizontal="center" vertical="center"/>
    </xf>
    <xf numFmtId="2" fontId="2" fillId="6" borderId="3" xfId="8" applyNumberFormat="1" applyFont="1" applyFill="1" applyBorder="1" applyAlignment="1">
      <alignment horizontal="center" vertical="center"/>
    </xf>
    <xf numFmtId="2" fontId="2" fillId="6" borderId="28" xfId="8" applyNumberFormat="1" applyFont="1" applyFill="1" applyBorder="1" applyAlignment="1">
      <alignment horizontal="center" vertical="center"/>
    </xf>
    <xf numFmtId="2" fontId="2" fillId="6" borderId="28" xfId="0" applyNumberFormat="1" applyFont="1" applyFill="1" applyBorder="1" applyAlignment="1">
      <alignment horizontal="center" vertical="center"/>
    </xf>
    <xf numFmtId="2" fontId="2" fillId="6" borderId="19" xfId="0" applyNumberFormat="1" applyFont="1" applyFill="1" applyBorder="1" applyAlignment="1">
      <alignment horizontal="center" vertical="center"/>
    </xf>
    <xf numFmtId="0" fontId="2" fillId="16" borderId="6" xfId="8" applyFont="1" applyFill="1" applyBorder="1" applyAlignment="1">
      <alignment horizontal="left" vertical="center"/>
    </xf>
    <xf numFmtId="0" fontId="2" fillId="16" borderId="6" xfId="8" applyFont="1" applyFill="1" applyBorder="1" applyAlignment="1">
      <alignment horizontal="center" vertical="center"/>
    </xf>
    <xf numFmtId="166" fontId="2" fillId="16" borderId="6" xfId="8" applyNumberFormat="1" applyFont="1" applyFill="1" applyBorder="1" applyAlignment="1">
      <alignment horizontal="center" vertical="center"/>
    </xf>
    <xf numFmtId="167" fontId="2" fillId="16" borderId="6" xfId="8" applyNumberFormat="1" applyFont="1" applyFill="1" applyBorder="1" applyAlignment="1">
      <alignment horizontal="center" vertical="center"/>
    </xf>
    <xf numFmtId="2" fontId="2" fillId="16" borderId="6" xfId="8" applyNumberFormat="1" applyFont="1" applyFill="1" applyBorder="1" applyAlignment="1">
      <alignment horizontal="center" vertical="center"/>
    </xf>
    <xf numFmtId="2" fontId="2" fillId="16" borderId="27" xfId="8" applyNumberFormat="1" applyFont="1" applyFill="1" applyBorder="1" applyAlignment="1">
      <alignment horizontal="center" vertical="center"/>
    </xf>
    <xf numFmtId="0" fontId="2" fillId="16" borderId="3" xfId="8" applyFont="1" applyFill="1" applyBorder="1" applyAlignment="1">
      <alignment horizontal="left" vertical="center"/>
    </xf>
    <xf numFmtId="0" fontId="2" fillId="16" borderId="3" xfId="8" applyFont="1" applyFill="1" applyBorder="1" applyAlignment="1">
      <alignment horizontal="center" vertical="center"/>
    </xf>
    <xf numFmtId="166" fontId="2" fillId="16" borderId="3" xfId="8" applyNumberFormat="1" applyFont="1" applyFill="1" applyBorder="1" applyAlignment="1">
      <alignment horizontal="center" vertical="center"/>
    </xf>
    <xf numFmtId="167" fontId="2" fillId="16" borderId="3" xfId="8" applyNumberFormat="1" applyFont="1" applyFill="1" applyBorder="1" applyAlignment="1">
      <alignment horizontal="center" vertical="center"/>
    </xf>
    <xf numFmtId="2" fontId="2" fillId="16" borderId="3" xfId="8" applyNumberFormat="1" applyFont="1" applyFill="1" applyBorder="1" applyAlignment="1">
      <alignment horizontal="center" vertical="center"/>
    </xf>
    <xf numFmtId="2" fontId="2" fillId="16" borderId="10" xfId="8" applyNumberFormat="1" applyFont="1" applyFill="1" applyBorder="1" applyAlignment="1">
      <alignment horizontal="center" vertical="center"/>
    </xf>
    <xf numFmtId="2" fontId="2" fillId="16" borderId="3" xfId="0" applyNumberFormat="1" applyFont="1" applyFill="1" applyBorder="1" applyAlignment="1">
      <alignment horizontal="left" vertical="center"/>
    </xf>
    <xf numFmtId="2" fontId="2" fillId="16" borderId="3" xfId="0" applyNumberFormat="1" applyFont="1" applyFill="1" applyBorder="1" applyAlignment="1">
      <alignment horizontal="center" vertical="center"/>
    </xf>
    <xf numFmtId="2" fontId="2" fillId="16" borderId="10" xfId="0" applyNumberFormat="1" applyFont="1" applyFill="1" applyBorder="1" applyAlignment="1">
      <alignment horizontal="center" vertical="center"/>
    </xf>
    <xf numFmtId="2" fontId="2" fillId="16" borderId="8" xfId="0" applyNumberFormat="1" applyFont="1" applyFill="1" applyBorder="1" applyAlignment="1">
      <alignment horizontal="left" vertical="center"/>
    </xf>
    <xf numFmtId="2" fontId="2" fillId="16" borderId="8" xfId="0" applyNumberFormat="1" applyFont="1" applyFill="1" applyBorder="1" applyAlignment="1">
      <alignment horizontal="center" vertical="center"/>
    </xf>
    <xf numFmtId="2" fontId="2" fillId="16" borderId="11" xfId="0" applyNumberFormat="1" applyFont="1" applyFill="1" applyBorder="1" applyAlignment="1">
      <alignment horizontal="center" vertical="center"/>
    </xf>
    <xf numFmtId="2" fontId="2" fillId="6" borderId="10" xfId="8" applyNumberFormat="1" applyFont="1" applyFill="1" applyBorder="1" applyAlignment="1">
      <alignment horizontal="center" vertical="center"/>
    </xf>
    <xf numFmtId="0" fontId="2" fillId="10" borderId="35" xfId="0" applyFont="1" applyFill="1" applyBorder="1" applyAlignment="1">
      <alignment horizontal="left" vertical="top" wrapText="1"/>
    </xf>
    <xf numFmtId="2" fontId="2" fillId="13" borderId="6" xfId="8" applyNumberFormat="1" applyFont="1" applyFill="1" applyBorder="1" applyAlignment="1">
      <alignment horizontal="left" vertical="center"/>
    </xf>
    <xf numFmtId="0" fontId="11" fillId="10" borderId="13" xfId="8" applyFont="1" applyFill="1" applyBorder="1" applyAlignment="1">
      <alignment vertical="center"/>
    </xf>
    <xf numFmtId="0" fontId="11" fillId="10" borderId="22" xfId="8" applyFont="1" applyFill="1" applyBorder="1" applyAlignment="1">
      <alignment vertical="center"/>
    </xf>
    <xf numFmtId="0" fontId="2" fillId="13" borderId="6" xfId="8" applyFont="1" applyFill="1" applyBorder="1" applyAlignment="1">
      <alignment vertical="center"/>
    </xf>
    <xf numFmtId="0" fontId="2" fillId="13" borderId="3" xfId="8" applyFont="1" applyFill="1" applyBorder="1" applyAlignment="1">
      <alignment vertical="center"/>
    </xf>
    <xf numFmtId="0" fontId="2" fillId="13" borderId="3" xfId="8" applyFont="1" applyFill="1" applyBorder="1" applyAlignment="1">
      <alignment horizontal="center" vertical="center"/>
    </xf>
    <xf numFmtId="0" fontId="2" fillId="13" borderId="8" xfId="8" applyFont="1" applyFill="1" applyBorder="1" applyAlignment="1">
      <alignment vertical="center"/>
    </xf>
    <xf numFmtId="0" fontId="2" fillId="13" borderId="8" xfId="8" applyFont="1" applyFill="1" applyBorder="1" applyAlignment="1">
      <alignment horizontal="center" vertical="center"/>
    </xf>
    <xf numFmtId="166" fontId="2" fillId="13" borderId="8" xfId="8" applyNumberFormat="1" applyFont="1" applyFill="1" applyBorder="1" applyAlignment="1">
      <alignment horizontal="center" vertical="center"/>
    </xf>
    <xf numFmtId="167" fontId="2" fillId="13" borderId="8" xfId="8" applyNumberFormat="1" applyFont="1" applyFill="1" applyBorder="1" applyAlignment="1">
      <alignment horizontal="center" vertical="center"/>
    </xf>
    <xf numFmtId="2" fontId="2" fillId="13" borderId="8" xfId="8" applyNumberFormat="1" applyFont="1" applyFill="1" applyBorder="1" applyAlignment="1">
      <alignment horizontal="center" vertical="center"/>
    </xf>
    <xf numFmtId="2" fontId="2" fillId="13" borderId="11" xfId="8" applyNumberFormat="1" applyFont="1" applyFill="1" applyBorder="1" applyAlignment="1">
      <alignment horizontal="center" vertical="center"/>
    </xf>
    <xf numFmtId="166" fontId="2" fillId="6" borderId="3" xfId="0" applyNumberFormat="1" applyFont="1" applyFill="1" applyBorder="1" applyAlignment="1">
      <alignment horizontal="right"/>
    </xf>
    <xf numFmtId="0" fontId="2" fillId="6" borderId="8" xfId="0" applyFont="1" applyFill="1" applyBorder="1" applyAlignment="1">
      <alignment horizontal="left"/>
    </xf>
    <xf numFmtId="166" fontId="2" fillId="6" borderId="8" xfId="0" applyNumberFormat="1" applyFont="1" applyFill="1" applyBorder="1" applyAlignment="1">
      <alignment horizontal="right"/>
    </xf>
    <xf numFmtId="166" fontId="2" fillId="6" borderId="8" xfId="0" applyNumberFormat="1" applyFont="1" applyFill="1" applyBorder="1" applyAlignment="1">
      <alignment horizontal="center"/>
    </xf>
    <xf numFmtId="167" fontId="2" fillId="6" borderId="8" xfId="0" applyNumberFormat="1" applyFont="1" applyFill="1" applyBorder="1"/>
    <xf numFmtId="2" fontId="2" fillId="6" borderId="19" xfId="0" applyNumberFormat="1" applyFont="1" applyFill="1" applyBorder="1" applyAlignment="1">
      <alignment horizontal="left" indent="3"/>
    </xf>
    <xf numFmtId="0" fontId="6" fillId="14" borderId="40" xfId="0" applyFont="1" applyFill="1" applyBorder="1" applyAlignment="1">
      <alignment horizontal="left" vertical="top" wrapText="1"/>
    </xf>
    <xf numFmtId="0" fontId="2" fillId="14" borderId="6" xfId="0" applyFont="1" applyFill="1" applyBorder="1" applyAlignment="1">
      <alignment horizontal="center"/>
    </xf>
    <xf numFmtId="0" fontId="2" fillId="14" borderId="6" xfId="0" applyFont="1" applyFill="1" applyBorder="1" applyAlignment="1">
      <alignment horizontal="left"/>
    </xf>
    <xf numFmtId="166" fontId="2" fillId="14" borderId="6" xfId="0" applyNumberFormat="1" applyFont="1" applyFill="1" applyBorder="1" applyAlignment="1">
      <alignment horizontal="right"/>
    </xf>
    <xf numFmtId="166" fontId="2" fillId="14" borderId="6" xfId="0" applyNumberFormat="1" applyFont="1" applyFill="1" applyBorder="1"/>
    <xf numFmtId="166" fontId="2" fillId="14" borderId="6" xfId="0" applyNumberFormat="1" applyFont="1" applyFill="1" applyBorder="1" applyAlignment="1">
      <alignment horizontal="center"/>
    </xf>
    <xf numFmtId="167" fontId="2" fillId="14" borderId="6" xfId="0" applyNumberFormat="1" applyFont="1" applyFill="1" applyBorder="1"/>
    <xf numFmtId="2" fontId="2" fillId="14" borderId="6" xfId="0" applyNumberFormat="1" applyFont="1" applyFill="1" applyBorder="1"/>
    <xf numFmtId="2" fontId="2" fillId="14" borderId="6" xfId="0" applyNumberFormat="1" applyFont="1" applyFill="1" applyBorder="1" applyAlignment="1">
      <alignment horizontal="center"/>
    </xf>
    <xf numFmtId="166" fontId="2" fillId="14" borderId="6" xfId="0" applyNumberFormat="1" applyFont="1" applyFill="1" applyBorder="1" applyAlignment="1">
      <alignment horizontal="left" indent="3"/>
    </xf>
    <xf numFmtId="2" fontId="2" fillId="14" borderId="27" xfId="0" applyNumberFormat="1" applyFont="1" applyFill="1" applyBorder="1" applyAlignment="1">
      <alignment horizontal="left" indent="3"/>
    </xf>
    <xf numFmtId="0" fontId="2" fillId="14" borderId="44" xfId="0" applyFont="1" applyFill="1" applyBorder="1" applyAlignment="1">
      <alignment horizontal="left" vertical="top" wrapText="1"/>
    </xf>
    <xf numFmtId="0" fontId="2" fillId="14" borderId="3" xfId="0" applyFont="1" applyFill="1" applyBorder="1" applyAlignment="1">
      <alignment horizontal="center"/>
    </xf>
    <xf numFmtId="0" fontId="2" fillId="14" borderId="3" xfId="0" applyFont="1" applyFill="1" applyBorder="1" applyAlignment="1">
      <alignment horizontal="left"/>
    </xf>
    <xf numFmtId="166" fontId="2" fillId="14" borderId="3" xfId="0" applyNumberFormat="1" applyFont="1" applyFill="1" applyBorder="1" applyAlignment="1">
      <alignment horizontal="right"/>
    </xf>
    <xf numFmtId="166" fontId="2" fillId="14" borderId="3" xfId="0" applyNumberFormat="1" applyFont="1" applyFill="1" applyBorder="1"/>
    <xf numFmtId="166" fontId="2" fillId="14" borderId="3" xfId="0" applyNumberFormat="1" applyFont="1" applyFill="1" applyBorder="1" applyAlignment="1">
      <alignment horizontal="center"/>
    </xf>
    <xf numFmtId="167" fontId="2" fillId="14" borderId="3" xfId="0" applyNumberFormat="1" applyFont="1" applyFill="1" applyBorder="1"/>
    <xf numFmtId="2" fontId="2" fillId="14" borderId="3" xfId="0" applyNumberFormat="1" applyFont="1" applyFill="1" applyBorder="1"/>
    <xf numFmtId="2" fontId="2" fillId="14" borderId="3" xfId="0" applyNumberFormat="1" applyFont="1" applyFill="1" applyBorder="1" applyAlignment="1">
      <alignment horizontal="center"/>
    </xf>
    <xf numFmtId="166" fontId="2" fillId="14" borderId="3" xfId="0" applyNumberFormat="1" applyFont="1" applyFill="1" applyBorder="1" applyAlignment="1">
      <alignment horizontal="left" indent="3"/>
    </xf>
    <xf numFmtId="2" fontId="2" fillId="14" borderId="28" xfId="0" applyNumberFormat="1" applyFont="1" applyFill="1" applyBorder="1" applyAlignment="1">
      <alignment horizontal="left" indent="3"/>
    </xf>
    <xf numFmtId="2" fontId="2" fillId="14" borderId="3" xfId="0" applyNumberFormat="1" applyFont="1" applyFill="1" applyBorder="1" applyAlignment="1">
      <alignment horizontal="left" indent="3"/>
    </xf>
    <xf numFmtId="0" fontId="2" fillId="14" borderId="8" xfId="0" applyFont="1" applyFill="1" applyBorder="1" applyAlignment="1">
      <alignment horizontal="left"/>
    </xf>
    <xf numFmtId="0" fontId="2" fillId="14" borderId="8" xfId="0" applyFont="1" applyFill="1" applyBorder="1" applyAlignment="1">
      <alignment horizontal="center"/>
    </xf>
    <xf numFmtId="166" fontId="2" fillId="14" borderId="8" xfId="0" applyNumberFormat="1" applyFont="1" applyFill="1" applyBorder="1" applyAlignment="1">
      <alignment horizontal="right"/>
    </xf>
    <xf numFmtId="166" fontId="2" fillId="14" borderId="8" xfId="0" applyNumberFormat="1" applyFont="1" applyFill="1" applyBorder="1"/>
    <xf numFmtId="166" fontId="2" fillId="14" borderId="8" xfId="0" applyNumberFormat="1" applyFont="1" applyFill="1" applyBorder="1" applyAlignment="1">
      <alignment horizontal="center"/>
    </xf>
    <xf numFmtId="167" fontId="2" fillId="14" borderId="8" xfId="0" applyNumberFormat="1" applyFont="1" applyFill="1" applyBorder="1"/>
    <xf numFmtId="2" fontId="2" fillId="14" borderId="8" xfId="0" applyNumberFormat="1" applyFont="1" applyFill="1" applyBorder="1"/>
    <xf numFmtId="2" fontId="2" fillId="14" borderId="8" xfId="0" applyNumberFormat="1" applyFont="1" applyFill="1" applyBorder="1" applyAlignment="1">
      <alignment horizontal="center"/>
    </xf>
    <xf numFmtId="2" fontId="2" fillId="14" borderId="8" xfId="0" applyNumberFormat="1" applyFont="1" applyFill="1" applyBorder="1" applyAlignment="1">
      <alignment horizontal="left" indent="3"/>
    </xf>
    <xf numFmtId="2" fontId="2" fillId="14" borderId="19" xfId="0" applyNumberFormat="1" applyFont="1" applyFill="1" applyBorder="1" applyAlignment="1">
      <alignment horizontal="left" indent="3"/>
    </xf>
    <xf numFmtId="0" fontId="6" fillId="11" borderId="40" xfId="0" applyFont="1" applyFill="1" applyBorder="1" applyAlignment="1">
      <alignment horizontal="center" vertical="top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6" borderId="40" xfId="0" applyFont="1" applyFill="1" applyBorder="1" applyAlignment="1">
      <alignment horizontal="center" vertical="top" wrapText="1"/>
    </xf>
    <xf numFmtId="0" fontId="2" fillId="12" borderId="40" xfId="0" applyFont="1" applyFill="1" applyBorder="1" applyAlignment="1">
      <alignment horizontal="center" vertical="top" wrapText="1"/>
    </xf>
    <xf numFmtId="0" fontId="6" fillId="10" borderId="44" xfId="0" applyFont="1" applyFill="1" applyBorder="1" applyAlignment="1">
      <alignment horizontal="center" vertical="top" wrapText="1"/>
    </xf>
    <xf numFmtId="0" fontId="2" fillId="10" borderId="44" xfId="0" applyFont="1" applyFill="1" applyBorder="1" applyAlignment="1">
      <alignment horizontal="center" vertical="top" wrapText="1"/>
    </xf>
    <xf numFmtId="0" fontId="6" fillId="13" borderId="30" xfId="0" applyFont="1" applyFill="1" applyBorder="1" applyAlignment="1">
      <alignment horizontal="center" vertical="top" wrapText="1"/>
    </xf>
    <xf numFmtId="0" fontId="2" fillId="13" borderId="31" xfId="0" applyFont="1" applyFill="1" applyBorder="1" applyAlignment="1">
      <alignment horizontal="center" vertical="top" wrapText="1"/>
    </xf>
    <xf numFmtId="0" fontId="2" fillId="13" borderId="33" xfId="0" applyFont="1" applyFill="1" applyBorder="1" applyAlignment="1">
      <alignment horizontal="center" vertical="top" wrapText="1"/>
    </xf>
    <xf numFmtId="0" fontId="2" fillId="6" borderId="6" xfId="5" applyFont="1" applyFill="1" applyBorder="1" applyAlignment="1">
      <alignment vertical="center"/>
    </xf>
    <xf numFmtId="0" fontId="2" fillId="6" borderId="6" xfId="10" applyFont="1" applyFill="1" applyBorder="1" applyAlignment="1">
      <alignment vertical="center"/>
    </xf>
    <xf numFmtId="166" fontId="2" fillId="6" borderId="6" xfId="10" applyNumberFormat="1" applyFont="1" applyFill="1" applyBorder="1" applyAlignment="1">
      <alignment vertical="center"/>
    </xf>
    <xf numFmtId="166" fontId="2" fillId="6" borderId="6" xfId="10" applyNumberFormat="1" applyFont="1" applyFill="1" applyBorder="1" applyAlignment="1">
      <alignment horizontal="center" vertical="center"/>
    </xf>
    <xf numFmtId="164" fontId="2" fillId="6" borderId="6" xfId="10" applyNumberFormat="1" applyFont="1" applyFill="1" applyBorder="1" applyAlignment="1">
      <alignment horizontal="center" vertical="center"/>
    </xf>
    <xf numFmtId="2" fontId="2" fillId="6" borderId="6" xfId="10" applyNumberFormat="1" applyFont="1" applyFill="1" applyBorder="1" applyAlignment="1">
      <alignment vertical="center"/>
    </xf>
    <xf numFmtId="2" fontId="2" fillId="6" borderId="6" xfId="10" applyNumberFormat="1" applyFont="1" applyFill="1" applyBorder="1" applyAlignment="1">
      <alignment horizontal="center" vertical="center"/>
    </xf>
    <xf numFmtId="2" fontId="2" fillId="6" borderId="27" xfId="10" applyNumberFormat="1" applyFont="1" applyFill="1" applyBorder="1" applyAlignment="1">
      <alignment horizontal="center" vertical="center"/>
    </xf>
    <xf numFmtId="0" fontId="2" fillId="6" borderId="3" xfId="5" applyFont="1" applyFill="1" applyBorder="1" applyAlignment="1">
      <alignment vertical="center"/>
    </xf>
    <xf numFmtId="0" fontId="2" fillId="6" borderId="3" xfId="10" applyFont="1" applyFill="1" applyBorder="1" applyAlignment="1">
      <alignment vertical="center"/>
    </xf>
    <xf numFmtId="166" fontId="2" fillId="6" borderId="3" xfId="10" applyNumberFormat="1" applyFont="1" applyFill="1" applyBorder="1" applyAlignment="1">
      <alignment vertical="center"/>
    </xf>
    <xf numFmtId="166" fontId="2" fillId="6" borderId="3" xfId="10" applyNumberFormat="1" applyFont="1" applyFill="1" applyBorder="1" applyAlignment="1">
      <alignment horizontal="center" vertical="center"/>
    </xf>
    <xf numFmtId="0" fontId="2" fillId="6" borderId="13" xfId="10" applyFont="1" applyFill="1" applyBorder="1" applyAlignment="1">
      <alignment vertical="center"/>
    </xf>
    <xf numFmtId="164" fontId="2" fillId="6" borderId="3" xfId="10" applyNumberFormat="1" applyFont="1" applyFill="1" applyBorder="1" applyAlignment="1">
      <alignment horizontal="center" vertical="center"/>
    </xf>
    <xf numFmtId="2" fontId="2" fillId="6" borderId="3" xfId="10" applyNumberFormat="1" applyFont="1" applyFill="1" applyBorder="1" applyAlignment="1">
      <alignment vertical="center"/>
    </xf>
    <xf numFmtId="2" fontId="2" fillId="6" borderId="3" xfId="10" applyNumberFormat="1" applyFont="1" applyFill="1" applyBorder="1" applyAlignment="1">
      <alignment horizontal="center" vertical="center"/>
    </xf>
    <xf numFmtId="2" fontId="2" fillId="6" borderId="10" xfId="10" applyNumberFormat="1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left"/>
    </xf>
    <xf numFmtId="166" fontId="2" fillId="6" borderId="13" xfId="0" applyNumberFormat="1" applyFont="1" applyFill="1" applyBorder="1" applyAlignment="1">
      <alignment horizontal="right"/>
    </xf>
    <xf numFmtId="166" fontId="2" fillId="6" borderId="13" xfId="0" applyNumberFormat="1" applyFont="1" applyFill="1" applyBorder="1"/>
    <xf numFmtId="166" fontId="2" fillId="6" borderId="13" xfId="0" applyNumberFormat="1" applyFont="1" applyFill="1" applyBorder="1" applyAlignment="1">
      <alignment horizontal="center"/>
    </xf>
    <xf numFmtId="2" fontId="2" fillId="6" borderId="13" xfId="0" applyNumberFormat="1" applyFont="1" applyFill="1" applyBorder="1" applyAlignment="1">
      <alignment horizontal="center"/>
    </xf>
    <xf numFmtId="0" fontId="2" fillId="6" borderId="45" xfId="0" applyFont="1" applyFill="1" applyBorder="1" applyAlignment="1">
      <alignment horizontal="left" vertical="top" wrapText="1"/>
    </xf>
    <xf numFmtId="166" fontId="2" fillId="6" borderId="4" xfId="0" applyNumberFormat="1" applyFont="1" applyFill="1" applyBorder="1" applyAlignment="1">
      <alignment horizontal="center"/>
    </xf>
    <xf numFmtId="0" fontId="2" fillId="6" borderId="37" xfId="8" applyFont="1" applyFill="1" applyBorder="1" applyAlignment="1">
      <alignment horizontal="left" vertical="center"/>
    </xf>
    <xf numFmtId="0" fontId="2" fillId="6" borderId="37" xfId="8" applyFont="1" applyFill="1" applyBorder="1" applyAlignment="1">
      <alignment horizontal="center" vertical="center"/>
    </xf>
    <xf numFmtId="166" fontId="2" fillId="6" borderId="37" xfId="8" applyNumberFormat="1" applyFont="1" applyFill="1" applyBorder="1" applyAlignment="1">
      <alignment horizontal="center" vertical="center"/>
    </xf>
    <xf numFmtId="167" fontId="2" fillId="6" borderId="37" xfId="8" applyNumberFormat="1" applyFont="1" applyFill="1" applyBorder="1" applyAlignment="1">
      <alignment horizontal="center" vertical="center"/>
    </xf>
    <xf numFmtId="2" fontId="2" fillId="6" borderId="37" xfId="8" applyNumberFormat="1" applyFont="1" applyFill="1" applyBorder="1" applyAlignment="1">
      <alignment horizontal="center" vertical="center"/>
    </xf>
    <xf numFmtId="2" fontId="2" fillId="6" borderId="41" xfId="8" applyNumberFormat="1" applyFont="1" applyFill="1" applyBorder="1" applyAlignment="1">
      <alignment horizontal="center" vertical="center"/>
    </xf>
    <xf numFmtId="166" fontId="2" fillId="6" borderId="3" xfId="0" applyNumberFormat="1" applyFont="1" applyFill="1" applyBorder="1" applyAlignment="1">
      <alignment vertical="center"/>
    </xf>
    <xf numFmtId="166" fontId="2" fillId="6" borderId="3" xfId="0" applyNumberFormat="1" applyFont="1" applyFill="1" applyBorder="1" applyAlignment="1">
      <alignment horizontal="center" vertical="center"/>
    </xf>
    <xf numFmtId="167" fontId="2" fillId="6" borderId="3" xfId="0" applyNumberFormat="1" applyFont="1" applyFill="1" applyBorder="1" applyAlignment="1">
      <alignment horizontal="center" vertical="center"/>
    </xf>
    <xf numFmtId="166" fontId="2" fillId="6" borderId="8" xfId="0" applyNumberFormat="1" applyFont="1" applyFill="1" applyBorder="1" applyAlignment="1">
      <alignment vertical="center"/>
    </xf>
    <xf numFmtId="166" fontId="2" fillId="6" borderId="8" xfId="0" applyNumberFormat="1" applyFont="1" applyFill="1" applyBorder="1" applyAlignment="1">
      <alignment horizontal="center" vertical="center"/>
    </xf>
    <xf numFmtId="167" fontId="2" fillId="6" borderId="8" xfId="0" applyNumberFormat="1" applyFont="1" applyFill="1" applyBorder="1" applyAlignment="1">
      <alignment horizontal="center" vertical="center"/>
    </xf>
  </cellXfs>
  <cellStyles count="11">
    <cellStyle name="Comma" xfId="1" builtinId="3"/>
    <cellStyle name="Įprastas 2" xfId="6"/>
    <cellStyle name="Įprastas 2 2" xfId="7"/>
    <cellStyle name="Įprastas 3" xfId="9"/>
    <cellStyle name="Įprastas 4" xfId="10"/>
    <cellStyle name="Normal" xfId="0" builtinId="0"/>
    <cellStyle name="Normal 2" xfId="2"/>
    <cellStyle name="Normal 3" xfId="3"/>
    <cellStyle name="Paprastas 2" xfId="4"/>
    <cellStyle name="Paprastas 3" xfId="5"/>
    <cellStyle name="Paprastas 4" xfId="8"/>
  </cellStyles>
  <dxfs count="0"/>
  <tableStyles count="0" defaultTableStyle="TableStyleMedium9" defaultPivotStyle="PivotStyleLight16"/>
  <colors>
    <mruColors>
      <color rgb="FFFFFF99"/>
      <color rgb="FFFFCC99"/>
      <color rgb="FFFF6600"/>
      <color rgb="FFFF9900"/>
      <color rgb="FFFFCC00"/>
      <color rgb="FFFFCCCC"/>
      <color rgb="FFFFFFCC"/>
      <color rgb="FFFFCC66"/>
      <color rgb="FFFF9966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96"/>
  <sheetViews>
    <sheetView tabSelected="1" topLeftCell="A1291" zoomScaleNormal="100" workbookViewId="0">
      <selection activeCell="U74" sqref="U74"/>
    </sheetView>
  </sheetViews>
  <sheetFormatPr defaultRowHeight="11.25"/>
  <cols>
    <col min="1" max="1" width="37.85546875" style="1" customWidth="1"/>
    <col min="2" max="2" width="3.5703125" style="5" customWidth="1"/>
    <col min="3" max="3" width="24.28515625" style="4" customWidth="1"/>
    <col min="4" max="4" width="5" style="5" customWidth="1"/>
    <col min="5" max="5" width="7.7109375" style="5" customWidth="1"/>
    <col min="6" max="6" width="7.42578125" style="1" customWidth="1"/>
    <col min="7" max="7" width="8.85546875" style="1" customWidth="1"/>
    <col min="8" max="8" width="11.140625" style="1" customWidth="1"/>
    <col min="9" max="9" width="8.28515625" style="1" customWidth="1"/>
    <col min="10" max="10" width="7.28515625" style="1" customWidth="1"/>
    <col min="11" max="11" width="15.140625" style="1" customWidth="1"/>
    <col min="12" max="12" width="7.28515625" style="1" customWidth="1"/>
    <col min="13" max="13" width="11.5703125" style="1" customWidth="1"/>
    <col min="14" max="14" width="9.42578125" style="1" customWidth="1"/>
    <col min="15" max="15" width="10.7109375" style="1" customWidth="1"/>
    <col min="16" max="16" width="11.42578125" style="1" customWidth="1"/>
    <col min="17" max="17" width="13.140625" style="1" customWidth="1"/>
    <col min="18" max="18" width="5.85546875" style="1" customWidth="1"/>
    <col min="19" max="19" width="10.85546875" style="1" customWidth="1"/>
    <col min="20" max="20" width="14.7109375" style="1" customWidth="1"/>
    <col min="21" max="21" width="12.42578125" style="1" bestFit="1" customWidth="1"/>
    <col min="22" max="22" width="29" style="1" bestFit="1" customWidth="1"/>
    <col min="23" max="23" width="10.42578125" style="1" bestFit="1" customWidth="1"/>
    <col min="24" max="34" width="9.140625" style="1"/>
    <col min="35" max="35" width="14.140625" style="1" bestFit="1" customWidth="1"/>
    <col min="36" max="36" width="16.5703125" style="1" bestFit="1" customWidth="1"/>
    <col min="37" max="16384" width="9.140625" style="1"/>
  </cols>
  <sheetData>
    <row r="1" spans="1:17" s="12" customFormat="1" ht="13.5" customHeight="1">
      <c r="A1" s="1115" t="s">
        <v>713</v>
      </c>
      <c r="B1" s="1115"/>
      <c r="C1" s="1115"/>
      <c r="D1" s="1115"/>
      <c r="E1" s="1115"/>
      <c r="F1" s="1115"/>
      <c r="G1" s="1115"/>
      <c r="H1" s="1115"/>
      <c r="I1" s="1115"/>
      <c r="J1" s="1115"/>
      <c r="K1" s="1115"/>
      <c r="L1" s="1115"/>
      <c r="M1" s="1115"/>
      <c r="N1" s="1115"/>
      <c r="O1" s="1115"/>
      <c r="P1" s="1115"/>
      <c r="Q1" s="1115"/>
    </row>
    <row r="2" spans="1:17" s="12" customFormat="1" ht="13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766" customFormat="1" ht="18" customHeight="1">
      <c r="A3" s="1035" t="s">
        <v>31</v>
      </c>
      <c r="B3" s="1035"/>
      <c r="C3" s="1035"/>
      <c r="D3" s="1035"/>
      <c r="E3" s="1035"/>
      <c r="F3" s="1035"/>
      <c r="G3" s="1035"/>
      <c r="H3" s="1035"/>
      <c r="I3" s="1035"/>
      <c r="J3" s="1035"/>
      <c r="K3" s="1035"/>
      <c r="L3" s="1035"/>
      <c r="M3" s="1035"/>
      <c r="N3" s="1035"/>
      <c r="O3" s="1035"/>
      <c r="P3" s="1035"/>
      <c r="Q3" s="1035"/>
    </row>
    <row r="4" spans="1:17" s="12" customFormat="1" ht="13.5" customHeight="1" thickBot="1">
      <c r="A4" s="1056" t="s">
        <v>1037</v>
      </c>
      <c r="B4" s="1056"/>
      <c r="C4" s="1056"/>
      <c r="D4" s="1056"/>
      <c r="E4" s="1056"/>
      <c r="F4" s="1056"/>
      <c r="G4" s="1056"/>
      <c r="H4" s="1056"/>
      <c r="I4" s="1056"/>
      <c r="J4" s="1056"/>
      <c r="K4" s="1056"/>
      <c r="L4" s="1056"/>
      <c r="M4" s="1056"/>
      <c r="N4" s="1056"/>
      <c r="O4" s="1056"/>
      <c r="P4" s="1056"/>
      <c r="Q4" s="1056"/>
    </row>
    <row r="5" spans="1:17" s="12" customFormat="1" ht="13.5" customHeight="1">
      <c r="A5" s="1041" t="s">
        <v>1</v>
      </c>
      <c r="B5" s="997" t="s">
        <v>0</v>
      </c>
      <c r="C5" s="1000" t="s">
        <v>2</v>
      </c>
      <c r="D5" s="1000" t="s">
        <v>3</v>
      </c>
      <c r="E5" s="1000" t="s">
        <v>13</v>
      </c>
      <c r="F5" s="1004" t="s">
        <v>14</v>
      </c>
      <c r="G5" s="1005"/>
      <c r="H5" s="1005"/>
      <c r="I5" s="1006"/>
      <c r="J5" s="1000" t="s">
        <v>4</v>
      </c>
      <c r="K5" s="1000" t="s">
        <v>15</v>
      </c>
      <c r="L5" s="1000" t="s">
        <v>5</v>
      </c>
      <c r="M5" s="1000" t="s">
        <v>6</v>
      </c>
      <c r="N5" s="1000" t="s">
        <v>16</v>
      </c>
      <c r="O5" s="1007" t="s">
        <v>17</v>
      </c>
      <c r="P5" s="1000" t="s">
        <v>25</v>
      </c>
      <c r="Q5" s="1009" t="s">
        <v>26</v>
      </c>
    </row>
    <row r="6" spans="1:17" s="12" customFormat="1" ht="39" customHeight="1">
      <c r="A6" s="1042"/>
      <c r="B6" s="998"/>
      <c r="C6" s="1001"/>
      <c r="D6" s="1003"/>
      <c r="E6" s="1003"/>
      <c r="F6" s="21" t="s">
        <v>18</v>
      </c>
      <c r="G6" s="21" t="s">
        <v>19</v>
      </c>
      <c r="H6" s="21" t="s">
        <v>20</v>
      </c>
      <c r="I6" s="21" t="s">
        <v>21</v>
      </c>
      <c r="J6" s="1003"/>
      <c r="K6" s="1003"/>
      <c r="L6" s="1003"/>
      <c r="M6" s="1003"/>
      <c r="N6" s="1003"/>
      <c r="O6" s="1008"/>
      <c r="P6" s="1003"/>
      <c r="Q6" s="1010"/>
    </row>
    <row r="7" spans="1:17" s="12" customFormat="1" ht="13.5" customHeight="1">
      <c r="A7" s="1043"/>
      <c r="B7" s="1044"/>
      <c r="C7" s="1003"/>
      <c r="D7" s="125" t="s">
        <v>7</v>
      </c>
      <c r="E7" s="125" t="s">
        <v>8</v>
      </c>
      <c r="F7" s="125" t="s">
        <v>9</v>
      </c>
      <c r="G7" s="125" t="s">
        <v>9</v>
      </c>
      <c r="H7" s="125" t="s">
        <v>9</v>
      </c>
      <c r="I7" s="125" t="s">
        <v>9</v>
      </c>
      <c r="J7" s="125" t="s">
        <v>22</v>
      </c>
      <c r="K7" s="125" t="s">
        <v>9</v>
      </c>
      <c r="L7" s="125" t="s">
        <v>22</v>
      </c>
      <c r="M7" s="125" t="s">
        <v>90</v>
      </c>
      <c r="N7" s="125" t="s">
        <v>10</v>
      </c>
      <c r="O7" s="125" t="s">
        <v>91</v>
      </c>
      <c r="P7" s="126" t="s">
        <v>27</v>
      </c>
      <c r="Q7" s="127" t="s">
        <v>28</v>
      </c>
    </row>
    <row r="8" spans="1:17" s="12" customFormat="1" ht="13.5" customHeight="1" thickBot="1">
      <c r="A8" s="128">
        <v>1</v>
      </c>
      <c r="B8" s="129">
        <v>2</v>
      </c>
      <c r="C8" s="130">
        <v>3</v>
      </c>
      <c r="D8" s="131">
        <v>4</v>
      </c>
      <c r="E8" s="131">
        <v>5</v>
      </c>
      <c r="F8" s="131">
        <v>6</v>
      </c>
      <c r="G8" s="131">
        <v>7</v>
      </c>
      <c r="H8" s="131">
        <v>8</v>
      </c>
      <c r="I8" s="131">
        <v>9</v>
      </c>
      <c r="J8" s="131">
        <v>10</v>
      </c>
      <c r="K8" s="131">
        <v>11</v>
      </c>
      <c r="L8" s="130">
        <v>12</v>
      </c>
      <c r="M8" s="131">
        <v>13</v>
      </c>
      <c r="N8" s="131">
        <v>14</v>
      </c>
      <c r="O8" s="132">
        <v>15</v>
      </c>
      <c r="P8" s="130">
        <v>16</v>
      </c>
      <c r="Q8" s="133">
        <v>17</v>
      </c>
    </row>
    <row r="9" spans="1:17" s="12" customFormat="1" ht="13.5" customHeight="1">
      <c r="A9" s="1984" t="s">
        <v>134</v>
      </c>
      <c r="B9" s="368">
        <v>1</v>
      </c>
      <c r="C9" s="1679" t="s">
        <v>77</v>
      </c>
      <c r="D9" s="1680">
        <v>61</v>
      </c>
      <c r="E9" s="1680">
        <v>1965</v>
      </c>
      <c r="F9" s="1681">
        <v>22.460999999999999</v>
      </c>
      <c r="G9" s="1682">
        <v>8.394107</v>
      </c>
      <c r="H9" s="1682">
        <v>9.6</v>
      </c>
      <c r="I9" s="1682">
        <v>4.4669020000000002</v>
      </c>
      <c r="J9" s="1682">
        <v>2700.04</v>
      </c>
      <c r="K9" s="1683">
        <v>4.4669020000000002</v>
      </c>
      <c r="L9" s="1682">
        <v>2700.04</v>
      </c>
      <c r="M9" s="1684">
        <v>1.6543836387609074E-3</v>
      </c>
      <c r="N9" s="1685">
        <v>262.363</v>
      </c>
      <c r="O9" s="1686">
        <v>0.43404905461622795</v>
      </c>
      <c r="P9" s="1687">
        <v>99.263018325654443</v>
      </c>
      <c r="Q9" s="1688">
        <v>26.042943276973677</v>
      </c>
    </row>
    <row r="10" spans="1:17" s="12" customFormat="1" ht="13.5" customHeight="1">
      <c r="A10" s="1985"/>
      <c r="B10" s="135">
        <v>2</v>
      </c>
      <c r="C10" s="1689" t="s">
        <v>136</v>
      </c>
      <c r="D10" s="1690">
        <v>47</v>
      </c>
      <c r="E10" s="1690">
        <v>2007</v>
      </c>
      <c r="F10" s="1691">
        <v>19.408000000000001</v>
      </c>
      <c r="G10" s="1692">
        <v>10.520841000000001</v>
      </c>
      <c r="H10" s="1692">
        <v>3.76</v>
      </c>
      <c r="I10" s="1692">
        <v>5.1271630000000004</v>
      </c>
      <c r="J10" s="1692">
        <v>2876.41</v>
      </c>
      <c r="K10" s="1693">
        <v>5.1271630000000004</v>
      </c>
      <c r="L10" s="1692">
        <v>2876.41</v>
      </c>
      <c r="M10" s="1694">
        <v>1.782486849927514E-3</v>
      </c>
      <c r="N10" s="1695">
        <v>262.363</v>
      </c>
      <c r="O10" s="1696">
        <v>0.46765859740753235</v>
      </c>
      <c r="P10" s="1697">
        <v>106.94921099565084</v>
      </c>
      <c r="Q10" s="1698">
        <v>28.059515844451944</v>
      </c>
    </row>
    <row r="11" spans="1:17" s="12" customFormat="1" ht="13.5" customHeight="1">
      <c r="A11" s="1985"/>
      <c r="B11" s="135">
        <v>3</v>
      </c>
      <c r="C11" s="1689" t="s">
        <v>50</v>
      </c>
      <c r="D11" s="1690">
        <v>40</v>
      </c>
      <c r="E11" s="1690">
        <v>2007</v>
      </c>
      <c r="F11" s="1691">
        <v>15.132999999999999</v>
      </c>
      <c r="G11" s="1692">
        <v>7.6166</v>
      </c>
      <c r="H11" s="1692">
        <v>3.2</v>
      </c>
      <c r="I11" s="1692">
        <v>4.3163970000000003</v>
      </c>
      <c r="J11" s="1692">
        <v>2350.71</v>
      </c>
      <c r="K11" s="1693">
        <v>4.3163970000000003</v>
      </c>
      <c r="L11" s="1692">
        <v>2350.71</v>
      </c>
      <c r="M11" s="1694">
        <v>1.8362099110481515E-3</v>
      </c>
      <c r="N11" s="1695">
        <v>262.363</v>
      </c>
      <c r="O11" s="1696">
        <v>0.48175354089232619</v>
      </c>
      <c r="P11" s="1697">
        <v>110.17259466288908</v>
      </c>
      <c r="Q11" s="1698">
        <v>28.905212453539566</v>
      </c>
    </row>
    <row r="12" spans="1:17" s="12" customFormat="1" ht="13.5" customHeight="1">
      <c r="A12" s="1985"/>
      <c r="B12" s="135">
        <v>4</v>
      </c>
      <c r="C12" s="1689" t="s">
        <v>141</v>
      </c>
      <c r="D12" s="1690">
        <v>116</v>
      </c>
      <c r="E12" s="1690">
        <v>2007</v>
      </c>
      <c r="F12" s="1691">
        <v>45.8</v>
      </c>
      <c r="G12" s="1692">
        <v>31.537756000000002</v>
      </c>
      <c r="H12" s="1692">
        <v>0</v>
      </c>
      <c r="I12" s="1692">
        <v>14.262244000000001</v>
      </c>
      <c r="J12" s="1692">
        <v>7056.51</v>
      </c>
      <c r="K12" s="1693">
        <v>14.262244000000001</v>
      </c>
      <c r="L12" s="1692">
        <v>7056.51</v>
      </c>
      <c r="M12" s="1694">
        <v>2.0211469975951286E-3</v>
      </c>
      <c r="N12" s="1695">
        <v>262.363</v>
      </c>
      <c r="O12" s="1696">
        <v>0.53027418973005069</v>
      </c>
      <c r="P12" s="1697">
        <v>121.26881985570772</v>
      </c>
      <c r="Q12" s="1698">
        <v>31.816451383803045</v>
      </c>
    </row>
    <row r="13" spans="1:17" s="12" customFormat="1" ht="13.5" customHeight="1">
      <c r="A13" s="1985"/>
      <c r="B13" s="135">
        <v>5</v>
      </c>
      <c r="C13" s="1689" t="s">
        <v>51</v>
      </c>
      <c r="D13" s="1690">
        <v>52</v>
      </c>
      <c r="E13" s="1690">
        <v>2009</v>
      </c>
      <c r="F13" s="1691">
        <v>18.492999999999999</v>
      </c>
      <c r="G13" s="1692">
        <v>8.8783550000000009</v>
      </c>
      <c r="H13" s="1692">
        <v>4.16</v>
      </c>
      <c r="I13" s="1692">
        <v>5.4546469999999996</v>
      </c>
      <c r="J13" s="1692">
        <v>2686.29</v>
      </c>
      <c r="K13" s="1693">
        <v>5.4546469999999996</v>
      </c>
      <c r="L13" s="1692">
        <v>2686.29</v>
      </c>
      <c r="M13" s="1694">
        <v>2.0305503128850572E-3</v>
      </c>
      <c r="N13" s="1695">
        <v>262.363</v>
      </c>
      <c r="O13" s="1696">
        <v>0.53274127173946229</v>
      </c>
      <c r="P13" s="1697">
        <v>121.83301877310343</v>
      </c>
      <c r="Q13" s="1698">
        <v>31.964476304367739</v>
      </c>
    </row>
    <row r="14" spans="1:17" s="12" customFormat="1" ht="13.5" customHeight="1">
      <c r="A14" s="1985"/>
      <c r="B14" s="135">
        <v>6</v>
      </c>
      <c r="C14" s="1689" t="s">
        <v>135</v>
      </c>
      <c r="D14" s="1690">
        <v>40</v>
      </c>
      <c r="E14" s="1690">
        <v>2007</v>
      </c>
      <c r="F14" s="1691">
        <v>15.733000000000001</v>
      </c>
      <c r="G14" s="1692">
        <v>7.2140029999999999</v>
      </c>
      <c r="H14" s="1692">
        <v>3.2</v>
      </c>
      <c r="I14" s="1692">
        <v>5.3189969999999995</v>
      </c>
      <c r="J14" s="1692">
        <v>2352.7399999999998</v>
      </c>
      <c r="K14" s="1693">
        <v>5.3189969999999995</v>
      </c>
      <c r="L14" s="1692">
        <v>2352.7399999999998</v>
      </c>
      <c r="M14" s="1694">
        <v>2.2607670205802596E-3</v>
      </c>
      <c r="N14" s="1695">
        <v>262.363</v>
      </c>
      <c r="O14" s="1696">
        <v>0.59314161782049868</v>
      </c>
      <c r="P14" s="1697">
        <v>135.64602123481558</v>
      </c>
      <c r="Q14" s="1698">
        <v>35.588497069229916</v>
      </c>
    </row>
    <row r="15" spans="1:17" s="12" customFormat="1" ht="13.5" customHeight="1">
      <c r="A15" s="1985"/>
      <c r="B15" s="135">
        <v>7</v>
      </c>
      <c r="C15" s="1679" t="s">
        <v>137</v>
      </c>
      <c r="D15" s="1680">
        <v>30</v>
      </c>
      <c r="E15" s="1680">
        <v>1967</v>
      </c>
      <c r="F15" s="1681">
        <v>13.234</v>
      </c>
      <c r="G15" s="1682">
        <v>3.8250000000000002</v>
      </c>
      <c r="H15" s="1682">
        <v>4.8</v>
      </c>
      <c r="I15" s="1682">
        <v>4.609</v>
      </c>
      <c r="J15" s="1682">
        <v>1550</v>
      </c>
      <c r="K15" s="1683">
        <v>4.609</v>
      </c>
      <c r="L15" s="1682">
        <v>1550</v>
      </c>
      <c r="M15" s="1684">
        <v>2.9735483870967742E-3</v>
      </c>
      <c r="N15" s="1685">
        <v>260.94600000000003</v>
      </c>
      <c r="O15" s="1686">
        <v>0.77593555741935494</v>
      </c>
      <c r="P15" s="1687">
        <v>178.41290322580645</v>
      </c>
      <c r="Q15" s="1699">
        <v>46.556133445161294</v>
      </c>
    </row>
    <row r="16" spans="1:17" s="12" customFormat="1" ht="13.5" customHeight="1">
      <c r="A16" s="1985"/>
      <c r="B16" s="135">
        <v>8</v>
      </c>
      <c r="C16" s="1679" t="s">
        <v>138</v>
      </c>
      <c r="D16" s="1680">
        <v>90</v>
      </c>
      <c r="E16" s="1680">
        <v>1967</v>
      </c>
      <c r="F16" s="1681">
        <v>40.648000000000003</v>
      </c>
      <c r="G16" s="1682">
        <v>11.475</v>
      </c>
      <c r="H16" s="1682">
        <v>14.4</v>
      </c>
      <c r="I16" s="1682">
        <v>14.773</v>
      </c>
      <c r="J16" s="1682">
        <v>4485</v>
      </c>
      <c r="K16" s="1683">
        <v>14.773</v>
      </c>
      <c r="L16" s="1682">
        <v>4485</v>
      </c>
      <c r="M16" s="1684">
        <v>3.2938684503901893E-3</v>
      </c>
      <c r="N16" s="1685">
        <v>260.94600000000003</v>
      </c>
      <c r="O16" s="1686">
        <v>0.85952179665551842</v>
      </c>
      <c r="P16" s="1687">
        <v>197.63210702341135</v>
      </c>
      <c r="Q16" s="1699">
        <v>51.571307799331102</v>
      </c>
    </row>
    <row r="17" spans="1:19" s="12" customFormat="1" ht="13.5" customHeight="1">
      <c r="A17" s="1985"/>
      <c r="B17" s="135">
        <v>9</v>
      </c>
      <c r="C17" s="1689" t="s">
        <v>139</v>
      </c>
      <c r="D17" s="1690">
        <v>62</v>
      </c>
      <c r="E17" s="1690">
        <v>2007</v>
      </c>
      <c r="F17" s="1691">
        <v>25.48</v>
      </c>
      <c r="G17" s="1692">
        <v>11.938431</v>
      </c>
      <c r="H17" s="1692">
        <v>0</v>
      </c>
      <c r="I17" s="1692">
        <v>13.541569000000001</v>
      </c>
      <c r="J17" s="1692">
        <v>3936.72</v>
      </c>
      <c r="K17" s="1693">
        <v>13.541569000000001</v>
      </c>
      <c r="L17" s="1692">
        <v>3936.72</v>
      </c>
      <c r="M17" s="1694">
        <v>3.4398100449104844E-3</v>
      </c>
      <c r="N17" s="1695">
        <v>262.363</v>
      </c>
      <c r="O17" s="1696">
        <v>0.90247888281284938</v>
      </c>
      <c r="P17" s="1697">
        <v>206.38860269462904</v>
      </c>
      <c r="Q17" s="1698">
        <v>54.148732968770958</v>
      </c>
    </row>
    <row r="18" spans="1:19" s="12" customFormat="1" ht="13.5" customHeight="1" thickBot="1">
      <c r="A18" s="1986"/>
      <c r="B18" s="524">
        <v>10</v>
      </c>
      <c r="C18" s="1689" t="s">
        <v>140</v>
      </c>
      <c r="D18" s="1690">
        <v>70</v>
      </c>
      <c r="E18" s="1690">
        <v>2008</v>
      </c>
      <c r="F18" s="1691">
        <v>32.222000000000001</v>
      </c>
      <c r="G18" s="1692">
        <v>11.832000000000001</v>
      </c>
      <c r="H18" s="1692">
        <v>0</v>
      </c>
      <c r="I18" s="1692">
        <v>20.389997999999999</v>
      </c>
      <c r="J18" s="1692">
        <v>4787.37</v>
      </c>
      <c r="K18" s="1693">
        <v>20.389997999999999</v>
      </c>
      <c r="L18" s="1692">
        <v>4787.37</v>
      </c>
      <c r="M18" s="1694">
        <v>4.2591230675715474E-3</v>
      </c>
      <c r="N18" s="1695">
        <v>262.363</v>
      </c>
      <c r="O18" s="1696">
        <v>1.1174363053772738</v>
      </c>
      <c r="P18" s="1697">
        <v>255.54738405429285</v>
      </c>
      <c r="Q18" s="1700">
        <v>67.046178322636436</v>
      </c>
    </row>
    <row r="19" spans="1:19" s="12" customFormat="1" ht="13.5" customHeight="1">
      <c r="A19" s="1987" t="s">
        <v>142</v>
      </c>
      <c r="B19" s="17">
        <v>1</v>
      </c>
      <c r="C19" s="1701" t="s">
        <v>144</v>
      </c>
      <c r="D19" s="1702">
        <v>16</v>
      </c>
      <c r="E19" s="1702">
        <v>2005</v>
      </c>
      <c r="F19" s="1703">
        <v>10.933999999999999</v>
      </c>
      <c r="G19" s="1703">
        <v>3.3490410000000002</v>
      </c>
      <c r="H19" s="1703">
        <v>1.36</v>
      </c>
      <c r="I19" s="1703">
        <v>6.224958</v>
      </c>
      <c r="J19" s="1703">
        <v>1150.31</v>
      </c>
      <c r="K19" s="1704">
        <v>6.224958</v>
      </c>
      <c r="L19" s="1703">
        <v>1150.31</v>
      </c>
      <c r="M19" s="1705">
        <v>5.4115481913571128E-3</v>
      </c>
      <c r="N19" s="1706">
        <v>262.363</v>
      </c>
      <c r="O19" s="1707">
        <v>1.4197900181290262</v>
      </c>
      <c r="P19" s="1708">
        <v>324.69289148142678</v>
      </c>
      <c r="Q19" s="1709">
        <v>85.187401087741577</v>
      </c>
    </row>
    <row r="20" spans="1:19" s="12" customFormat="1" ht="13.5" customHeight="1">
      <c r="A20" s="1985"/>
      <c r="B20" s="18">
        <v>2</v>
      </c>
      <c r="C20" s="1710" t="s">
        <v>145</v>
      </c>
      <c r="D20" s="1711">
        <v>46</v>
      </c>
      <c r="E20" s="1711">
        <v>2007</v>
      </c>
      <c r="F20" s="1712">
        <v>27.826000000000001</v>
      </c>
      <c r="G20" s="1712">
        <v>8.0137280000000004</v>
      </c>
      <c r="H20" s="1712">
        <v>3.68</v>
      </c>
      <c r="I20" s="1712">
        <v>16.132273999999999</v>
      </c>
      <c r="J20" s="1712">
        <v>2821.98</v>
      </c>
      <c r="K20" s="1713">
        <v>16.132273999999999</v>
      </c>
      <c r="L20" s="1712">
        <v>2821.98</v>
      </c>
      <c r="M20" s="1714">
        <v>5.716650720416161E-3</v>
      </c>
      <c r="N20" s="1715">
        <v>262.363</v>
      </c>
      <c r="O20" s="1716">
        <v>1.4998376329605452</v>
      </c>
      <c r="P20" s="1717">
        <v>342.99904322496968</v>
      </c>
      <c r="Q20" s="1718">
        <v>89.990257977632723</v>
      </c>
    </row>
    <row r="21" spans="1:19" s="12" customFormat="1" ht="13.5" customHeight="1">
      <c r="A21" s="1985"/>
      <c r="B21" s="18">
        <v>3</v>
      </c>
      <c r="C21" s="1710" t="s">
        <v>150</v>
      </c>
      <c r="D21" s="1711">
        <v>23</v>
      </c>
      <c r="E21" s="1711">
        <v>2002</v>
      </c>
      <c r="F21" s="1712">
        <v>10.263</v>
      </c>
      <c r="G21" s="1712">
        <v>0</v>
      </c>
      <c r="H21" s="1712">
        <v>0</v>
      </c>
      <c r="I21" s="1712">
        <v>10.263</v>
      </c>
      <c r="J21" s="1712">
        <v>1743.26</v>
      </c>
      <c r="K21" s="1713">
        <v>10.263</v>
      </c>
      <c r="L21" s="1712">
        <v>1743.26</v>
      </c>
      <c r="M21" s="1714">
        <v>5.8872457350022372E-3</v>
      </c>
      <c r="N21" s="1715">
        <v>262.363</v>
      </c>
      <c r="O21" s="1716">
        <v>1.544595452772392</v>
      </c>
      <c r="P21" s="1717">
        <v>353.23474410013421</v>
      </c>
      <c r="Q21" s="1718">
        <v>92.675727166343506</v>
      </c>
    </row>
    <row r="22" spans="1:19" s="12" customFormat="1" ht="13.5" customHeight="1">
      <c r="A22" s="1985"/>
      <c r="B22" s="18">
        <v>4</v>
      </c>
      <c r="C22" s="1710" t="s">
        <v>147</v>
      </c>
      <c r="D22" s="1711">
        <v>46</v>
      </c>
      <c r="E22" s="1711">
        <v>2006</v>
      </c>
      <c r="F22" s="1712">
        <v>31.170999999999999</v>
      </c>
      <c r="G22" s="1712">
        <v>9.6773279999999993</v>
      </c>
      <c r="H22" s="1712">
        <v>3.68</v>
      </c>
      <c r="I22" s="1712">
        <v>17.813672</v>
      </c>
      <c r="J22" s="1712">
        <v>2989.78</v>
      </c>
      <c r="K22" s="1713">
        <v>17.813672</v>
      </c>
      <c r="L22" s="1712">
        <v>2989.78</v>
      </c>
      <c r="M22" s="1714">
        <v>5.9581882278963664E-3</v>
      </c>
      <c r="N22" s="1715">
        <v>262.363</v>
      </c>
      <c r="O22" s="1716">
        <v>1.5632081380355745</v>
      </c>
      <c r="P22" s="1717">
        <v>357.49129367378197</v>
      </c>
      <c r="Q22" s="1718">
        <v>93.792488282134471</v>
      </c>
    </row>
    <row r="23" spans="1:19" s="12" customFormat="1" ht="13.5" customHeight="1">
      <c r="A23" s="1985"/>
      <c r="B23" s="18">
        <v>5</v>
      </c>
      <c r="C23" s="1710" t="s">
        <v>149</v>
      </c>
      <c r="D23" s="1711">
        <v>46</v>
      </c>
      <c r="E23" s="1711">
        <v>2001</v>
      </c>
      <c r="F23" s="1712">
        <v>34.430999999999997</v>
      </c>
      <c r="G23" s="1712">
        <v>7.8237509999999997</v>
      </c>
      <c r="H23" s="1712">
        <v>7.28</v>
      </c>
      <c r="I23" s="1712">
        <v>19.327248000000001</v>
      </c>
      <c r="J23" s="1712">
        <v>3175.32</v>
      </c>
      <c r="K23" s="1713">
        <v>19.327248000000001</v>
      </c>
      <c r="L23" s="1712">
        <v>3175.32</v>
      </c>
      <c r="M23" s="1714">
        <v>6.0867087411662444E-3</v>
      </c>
      <c r="N23" s="1715">
        <v>262.363</v>
      </c>
      <c r="O23" s="1716">
        <v>1.5969271654585995</v>
      </c>
      <c r="P23" s="1717">
        <v>365.20252446997466</v>
      </c>
      <c r="Q23" s="1718">
        <v>95.815629927515971</v>
      </c>
    </row>
    <row r="24" spans="1:19" s="12" customFormat="1" ht="13.5" customHeight="1">
      <c r="A24" s="1985"/>
      <c r="B24" s="18">
        <v>6</v>
      </c>
      <c r="C24" s="1710" t="s">
        <v>146</v>
      </c>
      <c r="D24" s="1711">
        <v>49</v>
      </c>
      <c r="E24" s="1711">
        <v>2007</v>
      </c>
      <c r="F24" s="1712">
        <v>28.088000000000001</v>
      </c>
      <c r="G24" s="1712">
        <v>8.5813950000000006</v>
      </c>
      <c r="H24" s="1712">
        <v>4</v>
      </c>
      <c r="I24" s="1712">
        <v>15.50661</v>
      </c>
      <c r="J24" s="1712">
        <v>2531.39</v>
      </c>
      <c r="K24" s="1713">
        <v>15.50661</v>
      </c>
      <c r="L24" s="1712">
        <v>2531.39</v>
      </c>
      <c r="M24" s="1714">
        <v>6.1257293423771135E-3</v>
      </c>
      <c r="N24" s="1715">
        <v>262.363</v>
      </c>
      <c r="O24" s="1716">
        <v>1.6071647274540866</v>
      </c>
      <c r="P24" s="1717">
        <v>367.54376054262684</v>
      </c>
      <c r="Q24" s="1718">
        <v>96.429883647245205</v>
      </c>
    </row>
    <row r="25" spans="1:19" s="12" customFormat="1" ht="13.5" customHeight="1">
      <c r="A25" s="1985"/>
      <c r="B25" s="18">
        <v>7</v>
      </c>
      <c r="C25" s="1710" t="s">
        <v>148</v>
      </c>
      <c r="D25" s="1711">
        <v>34</v>
      </c>
      <c r="E25" s="1711">
        <v>2003</v>
      </c>
      <c r="F25" s="1712">
        <v>25.718</v>
      </c>
      <c r="G25" s="1712">
        <v>5.9475290000000003</v>
      </c>
      <c r="H25" s="1712">
        <v>4.8054589999999999</v>
      </c>
      <c r="I25" s="1712">
        <v>14.965</v>
      </c>
      <c r="J25" s="1712">
        <v>2349.59</v>
      </c>
      <c r="K25" s="1713">
        <v>14.965</v>
      </c>
      <c r="L25" s="1712">
        <v>2349.59</v>
      </c>
      <c r="M25" s="1714">
        <v>6.3691963278699687E-3</v>
      </c>
      <c r="N25" s="1715">
        <v>262.363</v>
      </c>
      <c r="O25" s="1716">
        <v>1.6710414561689486</v>
      </c>
      <c r="P25" s="1717">
        <v>382.15177967219807</v>
      </c>
      <c r="Q25" s="1718">
        <v>100.26248737013691</v>
      </c>
    </row>
    <row r="26" spans="1:19" s="12" customFormat="1" ht="13.5" customHeight="1">
      <c r="A26" s="1985"/>
      <c r="B26" s="18">
        <v>8</v>
      </c>
      <c r="C26" s="1710" t="s">
        <v>143</v>
      </c>
      <c r="D26" s="1711">
        <v>28</v>
      </c>
      <c r="E26" s="1711">
        <v>2001</v>
      </c>
      <c r="F26" s="1712">
        <v>24.66</v>
      </c>
      <c r="G26" s="1712">
        <v>4.1215489999999999</v>
      </c>
      <c r="H26" s="1712">
        <v>4.8</v>
      </c>
      <c r="I26" s="1712">
        <v>15.738449999999998</v>
      </c>
      <c r="J26" s="1712">
        <v>2440.5300000000002</v>
      </c>
      <c r="K26" s="1713">
        <v>15.738449999999998</v>
      </c>
      <c r="L26" s="1712">
        <v>2440.5300000000002</v>
      </c>
      <c r="M26" s="1714">
        <v>6.4487836658430739E-3</v>
      </c>
      <c r="N26" s="1715">
        <v>262.363</v>
      </c>
      <c r="O26" s="1716">
        <v>1.6919222289215863</v>
      </c>
      <c r="P26" s="1717">
        <v>386.92701995058445</v>
      </c>
      <c r="Q26" s="1718">
        <v>101.51533373529519</v>
      </c>
    </row>
    <row r="27" spans="1:19" s="12" customFormat="1" ht="13.5" customHeight="1">
      <c r="A27" s="1985"/>
      <c r="B27" s="18">
        <v>9</v>
      </c>
      <c r="C27" s="1710" t="s">
        <v>97</v>
      </c>
      <c r="D27" s="1711">
        <v>50</v>
      </c>
      <c r="E27" s="1711">
        <v>2006</v>
      </c>
      <c r="F27" s="1712">
        <v>29.931999999999999</v>
      </c>
      <c r="G27" s="1712">
        <v>8.8988029999999991</v>
      </c>
      <c r="H27" s="1712">
        <v>4</v>
      </c>
      <c r="I27" s="1712">
        <v>17.033199</v>
      </c>
      <c r="J27" s="1712">
        <v>2532.42</v>
      </c>
      <c r="K27" s="1713">
        <v>17.033199</v>
      </c>
      <c r="L27" s="1712">
        <v>2532.42</v>
      </c>
      <c r="M27" s="1714">
        <v>6.7260561044376523E-3</v>
      </c>
      <c r="N27" s="1715">
        <v>262.363</v>
      </c>
      <c r="O27" s="1716">
        <v>1.7646682577285757</v>
      </c>
      <c r="P27" s="1717">
        <v>403.56336626625915</v>
      </c>
      <c r="Q27" s="1718">
        <v>105.88009546371455</v>
      </c>
    </row>
    <row r="28" spans="1:19" s="12" customFormat="1" ht="13.5" customHeight="1" thickBot="1">
      <c r="A28" s="1986"/>
      <c r="B28" s="44">
        <v>10</v>
      </c>
      <c r="C28" s="1679" t="s">
        <v>151</v>
      </c>
      <c r="D28" s="1680">
        <v>60</v>
      </c>
      <c r="E28" s="1680">
        <v>1978</v>
      </c>
      <c r="F28" s="1681">
        <v>45.905999999999999</v>
      </c>
      <c r="G28" s="1682">
        <v>9.0990330000000004</v>
      </c>
      <c r="H28" s="1682">
        <v>11.52</v>
      </c>
      <c r="I28" s="1682">
        <v>25.286974000000001</v>
      </c>
      <c r="J28" s="1682">
        <v>3663.79</v>
      </c>
      <c r="K28" s="1683">
        <v>25.286974000000001</v>
      </c>
      <c r="L28" s="1682">
        <v>3663.79</v>
      </c>
      <c r="M28" s="1684">
        <v>6.9018622792245193E-3</v>
      </c>
      <c r="N28" s="1685">
        <v>262.363</v>
      </c>
      <c r="O28" s="1686">
        <v>1.8107932931641826</v>
      </c>
      <c r="P28" s="1687">
        <v>414.11173675347118</v>
      </c>
      <c r="Q28" s="1719">
        <v>108.64759758985096</v>
      </c>
      <c r="R28" s="214"/>
    </row>
    <row r="29" spans="1:19" ht="12.75" customHeight="1">
      <c r="A29" s="1988" t="s">
        <v>152</v>
      </c>
      <c r="B29" s="156">
        <v>1</v>
      </c>
      <c r="C29" s="1720" t="s">
        <v>153</v>
      </c>
      <c r="D29" s="1721">
        <v>35</v>
      </c>
      <c r="E29" s="1721" t="s">
        <v>52</v>
      </c>
      <c r="F29" s="1722">
        <v>29.885999999999999</v>
      </c>
      <c r="G29" s="1722">
        <v>6.0364810000000002</v>
      </c>
      <c r="H29" s="1722">
        <v>8.64</v>
      </c>
      <c r="I29" s="1722">
        <v>15.209520999999999</v>
      </c>
      <c r="J29" s="1722">
        <v>2212.0500000000002</v>
      </c>
      <c r="K29" s="1723">
        <v>15.209520999999999</v>
      </c>
      <c r="L29" s="1722">
        <v>2212.0500000000002</v>
      </c>
      <c r="M29" s="1724">
        <v>6.8757582333129888E-3</v>
      </c>
      <c r="N29" s="1725">
        <v>262.363</v>
      </c>
      <c r="O29" s="1726">
        <v>1.8039445573666957</v>
      </c>
      <c r="P29" s="1727">
        <v>412.54549399877931</v>
      </c>
      <c r="Q29" s="1728">
        <v>108.23667344200173</v>
      </c>
      <c r="R29" s="119"/>
    </row>
    <row r="30" spans="1:19" s="2" customFormat="1" ht="12.75" customHeight="1">
      <c r="A30" s="1985"/>
      <c r="B30" s="164">
        <v>2</v>
      </c>
      <c r="C30" s="1729" t="s">
        <v>154</v>
      </c>
      <c r="D30" s="1730">
        <v>36</v>
      </c>
      <c r="E30" s="1730">
        <v>1987</v>
      </c>
      <c r="F30" s="1731">
        <v>31.640999999999998</v>
      </c>
      <c r="G30" s="1731">
        <v>5.2960149999999997</v>
      </c>
      <c r="H30" s="1731">
        <v>8.64</v>
      </c>
      <c r="I30" s="1731">
        <v>17.704992000000001</v>
      </c>
      <c r="J30" s="1731">
        <v>2176.88</v>
      </c>
      <c r="K30" s="1732">
        <v>17.704992000000001</v>
      </c>
      <c r="L30" s="1731">
        <v>2176.88</v>
      </c>
      <c r="M30" s="1733">
        <v>8.1331961339164306E-3</v>
      </c>
      <c r="N30" s="1734">
        <v>262.363</v>
      </c>
      <c r="O30" s="1735">
        <v>2.1338497372827163</v>
      </c>
      <c r="P30" s="1736">
        <v>487.99176803498585</v>
      </c>
      <c r="Q30" s="1737">
        <v>128.03098423696298</v>
      </c>
      <c r="R30" s="85"/>
      <c r="S30" s="85"/>
    </row>
    <row r="31" spans="1:19" s="3" customFormat="1" ht="13.5" customHeight="1">
      <c r="A31" s="1985"/>
      <c r="B31" s="164">
        <v>3</v>
      </c>
      <c r="C31" s="1729" t="s">
        <v>158</v>
      </c>
      <c r="D31" s="1730">
        <v>37</v>
      </c>
      <c r="E31" s="1730">
        <v>1985</v>
      </c>
      <c r="F31" s="1731">
        <v>32.414000000000001</v>
      </c>
      <c r="G31" s="1731">
        <v>5.5762790000000004</v>
      </c>
      <c r="H31" s="1731">
        <v>8.64</v>
      </c>
      <c r="I31" s="1731">
        <v>18.197723</v>
      </c>
      <c r="J31" s="1731">
        <v>2212.4</v>
      </c>
      <c r="K31" s="1732">
        <v>18.197723</v>
      </c>
      <c r="L31" s="1731">
        <v>2212.4</v>
      </c>
      <c r="M31" s="1733">
        <v>8.2253313144096899E-3</v>
      </c>
      <c r="N31" s="1734">
        <v>262.363</v>
      </c>
      <c r="O31" s="1735">
        <v>2.1580225996424693</v>
      </c>
      <c r="P31" s="1736">
        <v>493.51987886458136</v>
      </c>
      <c r="Q31" s="1737">
        <v>129.48135597854815</v>
      </c>
      <c r="R31" s="87"/>
      <c r="S31" s="86"/>
    </row>
    <row r="32" spans="1:19" ht="12.75" customHeight="1">
      <c r="A32" s="1985"/>
      <c r="B32" s="164">
        <v>4</v>
      </c>
      <c r="C32" s="1729" t="s">
        <v>159</v>
      </c>
      <c r="D32" s="1730">
        <v>20</v>
      </c>
      <c r="E32" s="1730">
        <v>1975</v>
      </c>
      <c r="F32" s="1731">
        <v>16.300999999999998</v>
      </c>
      <c r="G32" s="1731">
        <v>3.2475869999999998</v>
      </c>
      <c r="H32" s="1731">
        <v>3.2</v>
      </c>
      <c r="I32" s="1731">
        <v>9.8534170000000003</v>
      </c>
      <c r="J32" s="1731">
        <v>1098.2</v>
      </c>
      <c r="K32" s="1732">
        <v>9.8534170000000003</v>
      </c>
      <c r="L32" s="1731">
        <v>1098.2</v>
      </c>
      <c r="M32" s="1733">
        <v>8.9723338189765071E-3</v>
      </c>
      <c r="N32" s="1734">
        <v>262.363</v>
      </c>
      <c r="O32" s="1735">
        <v>2.3540084177481333</v>
      </c>
      <c r="P32" s="1736">
        <v>538.34002913859047</v>
      </c>
      <c r="Q32" s="1737">
        <v>141.24050506488803</v>
      </c>
      <c r="R32" s="88"/>
      <c r="S32" s="88"/>
    </row>
    <row r="33" spans="1:19" ht="12.75">
      <c r="A33" s="1985"/>
      <c r="B33" s="164">
        <v>5</v>
      </c>
      <c r="C33" s="1729" t="s">
        <v>157</v>
      </c>
      <c r="D33" s="1730">
        <v>72</v>
      </c>
      <c r="E33" s="1730">
        <v>1989</v>
      </c>
      <c r="F33" s="1731">
        <v>66.426000000000002</v>
      </c>
      <c r="G33" s="1731">
        <v>10.781040000000001</v>
      </c>
      <c r="H33" s="1731">
        <v>17.28</v>
      </c>
      <c r="I33" s="1731">
        <v>38.364973999999997</v>
      </c>
      <c r="J33" s="1731">
        <v>4195.87</v>
      </c>
      <c r="K33" s="1732">
        <v>38.364973999999997</v>
      </c>
      <c r="L33" s="1731">
        <v>4195.87</v>
      </c>
      <c r="M33" s="1733">
        <v>9.1435087359713237E-3</v>
      </c>
      <c r="N33" s="1734">
        <v>262.363</v>
      </c>
      <c r="O33" s="1735">
        <v>2.3989183824956446</v>
      </c>
      <c r="P33" s="1736">
        <v>548.61052415827942</v>
      </c>
      <c r="Q33" s="1737">
        <v>143.93510294973868</v>
      </c>
      <c r="R33" s="88"/>
      <c r="S33" s="88"/>
    </row>
    <row r="34" spans="1:19" ht="12.75">
      <c r="A34" s="1985"/>
      <c r="B34" s="164">
        <v>6</v>
      </c>
      <c r="C34" s="1729" t="s">
        <v>156</v>
      </c>
      <c r="D34" s="1730">
        <v>72</v>
      </c>
      <c r="E34" s="1730">
        <v>1985</v>
      </c>
      <c r="F34" s="1731">
        <v>69.745000000000005</v>
      </c>
      <c r="G34" s="1731">
        <v>10.704375000000001</v>
      </c>
      <c r="H34" s="1731">
        <v>17.28</v>
      </c>
      <c r="I34" s="1731">
        <v>41.760614000000004</v>
      </c>
      <c r="J34" s="1731">
        <v>4428.07</v>
      </c>
      <c r="K34" s="1732">
        <v>41.760614000000004</v>
      </c>
      <c r="L34" s="1731">
        <v>4428.07</v>
      </c>
      <c r="M34" s="1733">
        <v>9.4308838839494424E-3</v>
      </c>
      <c r="N34" s="1734">
        <v>262.363</v>
      </c>
      <c r="O34" s="1735">
        <v>2.4743149884446276</v>
      </c>
      <c r="P34" s="1736">
        <v>565.85303303696651</v>
      </c>
      <c r="Q34" s="1737">
        <v>148.45889930667764</v>
      </c>
      <c r="R34" s="88"/>
      <c r="S34" s="55"/>
    </row>
    <row r="35" spans="1:19" ht="12.75">
      <c r="A35" s="1985"/>
      <c r="B35" s="164">
        <v>7</v>
      </c>
      <c r="C35" s="1729" t="s">
        <v>155</v>
      </c>
      <c r="D35" s="1730">
        <v>20</v>
      </c>
      <c r="E35" s="1730">
        <v>1982</v>
      </c>
      <c r="F35" s="1731">
        <v>16.071000000000002</v>
      </c>
      <c r="G35" s="1731">
        <v>2.7588279999999998</v>
      </c>
      <c r="H35" s="1731">
        <v>3.2</v>
      </c>
      <c r="I35" s="1731">
        <v>10.112169</v>
      </c>
      <c r="J35" s="1731">
        <v>1071.97</v>
      </c>
      <c r="K35" s="1732">
        <v>10.112169</v>
      </c>
      <c r="L35" s="1731">
        <v>1071.97</v>
      </c>
      <c r="M35" s="1733">
        <v>9.4332574605632616E-3</v>
      </c>
      <c r="N35" s="1734">
        <v>262.363</v>
      </c>
      <c r="O35" s="1735">
        <v>2.4749377271257589</v>
      </c>
      <c r="P35" s="1736">
        <v>565.99544763379572</v>
      </c>
      <c r="Q35" s="1737">
        <v>148.49626362754555</v>
      </c>
      <c r="R35" s="88"/>
      <c r="S35" s="55"/>
    </row>
    <row r="36" spans="1:19" ht="12.75">
      <c r="A36" s="1985"/>
      <c r="B36" s="164">
        <v>8</v>
      </c>
      <c r="C36" s="1729" t="s">
        <v>160</v>
      </c>
      <c r="D36" s="1730">
        <v>20</v>
      </c>
      <c r="E36" s="1730">
        <v>1991</v>
      </c>
      <c r="F36" s="1731">
        <v>16.658000000000001</v>
      </c>
      <c r="G36" s="1731">
        <v>3.1634720000000001</v>
      </c>
      <c r="H36" s="1731">
        <v>3.2</v>
      </c>
      <c r="I36" s="1731">
        <v>10.294533999999999</v>
      </c>
      <c r="J36" s="1731">
        <v>1071.33</v>
      </c>
      <c r="K36" s="1732">
        <v>10.294533999999999</v>
      </c>
      <c r="L36" s="1731">
        <v>1071.33</v>
      </c>
      <c r="M36" s="1733">
        <v>9.6091157719843546E-3</v>
      </c>
      <c r="N36" s="1734">
        <v>262.363</v>
      </c>
      <c r="O36" s="1735">
        <v>2.5210764412851314</v>
      </c>
      <c r="P36" s="1736">
        <v>576.54694631906125</v>
      </c>
      <c r="Q36" s="1737">
        <v>151.26458647710785</v>
      </c>
      <c r="R36" s="88"/>
      <c r="S36" s="55"/>
    </row>
    <row r="37" spans="1:19" ht="12.75">
      <c r="A37" s="1985"/>
      <c r="B37" s="164">
        <v>9</v>
      </c>
      <c r="C37" s="1729" t="s">
        <v>161</v>
      </c>
      <c r="D37" s="1730">
        <v>40</v>
      </c>
      <c r="E37" s="1730">
        <v>1983</v>
      </c>
      <c r="F37" s="1731">
        <v>35.216999999999999</v>
      </c>
      <c r="G37" s="1731">
        <v>5.8040950000000002</v>
      </c>
      <c r="H37" s="1731">
        <v>6.4</v>
      </c>
      <c r="I37" s="1731">
        <v>23.012916000000001</v>
      </c>
      <c r="J37" s="1731">
        <v>2186.7199999999998</v>
      </c>
      <c r="K37" s="1732">
        <v>23.012916000000001</v>
      </c>
      <c r="L37" s="1731">
        <v>2186.7199999999998</v>
      </c>
      <c r="M37" s="1733">
        <v>1.0523942708714424E-2</v>
      </c>
      <c r="N37" s="1734">
        <v>262.363</v>
      </c>
      <c r="O37" s="1735">
        <v>2.7610931808864425</v>
      </c>
      <c r="P37" s="1736">
        <v>631.43656252286542</v>
      </c>
      <c r="Q37" s="1737">
        <v>165.66559085318653</v>
      </c>
      <c r="R37" s="88"/>
      <c r="S37" s="55"/>
    </row>
    <row r="38" spans="1:19" ht="13.5" thickBot="1">
      <c r="A38" s="1986"/>
      <c r="B38" s="173">
        <v>10</v>
      </c>
      <c r="C38" s="1738" t="s">
        <v>162</v>
      </c>
      <c r="D38" s="1739">
        <v>36</v>
      </c>
      <c r="E38" s="1739">
        <v>1986</v>
      </c>
      <c r="F38" s="1740">
        <v>33.35</v>
      </c>
      <c r="G38" s="1740">
        <v>5.7878869999999996</v>
      </c>
      <c r="H38" s="1740">
        <v>5.76</v>
      </c>
      <c r="I38" s="1740">
        <v>21.802115000000001</v>
      </c>
      <c r="J38" s="1740">
        <v>1988.92</v>
      </c>
      <c r="K38" s="1741">
        <v>21.802115000000001</v>
      </c>
      <c r="L38" s="1740">
        <v>1988.92</v>
      </c>
      <c r="M38" s="1742">
        <v>1.0961785793294853E-2</v>
      </c>
      <c r="N38" s="1743">
        <v>262.363</v>
      </c>
      <c r="O38" s="1744">
        <v>2.8759670060862175</v>
      </c>
      <c r="P38" s="1745">
        <v>657.70714759769123</v>
      </c>
      <c r="Q38" s="1746">
        <v>172.55802036517306</v>
      </c>
      <c r="R38" s="88"/>
      <c r="S38" s="55"/>
    </row>
    <row r="39" spans="1:19" ht="12.75">
      <c r="A39" s="1989" t="s">
        <v>163</v>
      </c>
      <c r="B39" s="108">
        <v>1</v>
      </c>
      <c r="C39" s="1747" t="s">
        <v>167</v>
      </c>
      <c r="D39" s="1748">
        <v>22</v>
      </c>
      <c r="E39" s="1748" t="s">
        <v>52</v>
      </c>
      <c r="F39" s="1749">
        <v>26.649000000000001</v>
      </c>
      <c r="G39" s="1749">
        <v>9.6518519999999999</v>
      </c>
      <c r="H39" s="1749">
        <v>3.52</v>
      </c>
      <c r="I39" s="1749">
        <v>13.477149000000001</v>
      </c>
      <c r="J39" s="1749">
        <v>1186.6500000000001</v>
      </c>
      <c r="K39" s="1750">
        <v>13.477149000000001</v>
      </c>
      <c r="L39" s="1749">
        <v>1186.6500000000001</v>
      </c>
      <c r="M39" s="1751">
        <v>1.1357307546454304E-2</v>
      </c>
      <c r="N39" s="1752">
        <v>262.363</v>
      </c>
      <c r="O39" s="1753">
        <v>2.9797372798103905</v>
      </c>
      <c r="P39" s="1754">
        <v>681.43845278725826</v>
      </c>
      <c r="Q39" s="1755">
        <v>178.78423678862345</v>
      </c>
      <c r="R39" s="88"/>
      <c r="S39" s="55"/>
    </row>
    <row r="40" spans="1:19" ht="12.75">
      <c r="A40" s="1990"/>
      <c r="B40" s="108">
        <v>2</v>
      </c>
      <c r="C40" s="1747" t="s">
        <v>168</v>
      </c>
      <c r="D40" s="1748">
        <v>88</v>
      </c>
      <c r="E40" s="1748">
        <v>1986</v>
      </c>
      <c r="F40" s="1749">
        <v>93.052999999999997</v>
      </c>
      <c r="G40" s="1749">
        <v>14.36096</v>
      </c>
      <c r="H40" s="1749">
        <v>19.52</v>
      </c>
      <c r="I40" s="1749">
        <v>59.172047999999997</v>
      </c>
      <c r="J40" s="1749">
        <v>5195.53</v>
      </c>
      <c r="K40" s="1750">
        <v>59.172047999999997</v>
      </c>
      <c r="L40" s="1749">
        <v>5195.53</v>
      </c>
      <c r="M40" s="1751">
        <v>1.1389030185563359E-2</v>
      </c>
      <c r="N40" s="1752">
        <v>262.363</v>
      </c>
      <c r="O40" s="1753">
        <v>2.9880601265749598</v>
      </c>
      <c r="P40" s="1754">
        <v>683.34181113380157</v>
      </c>
      <c r="Q40" s="1755">
        <v>179.2836075944976</v>
      </c>
      <c r="R40" s="88"/>
      <c r="S40" s="55"/>
    </row>
    <row r="41" spans="1:19" ht="12.75">
      <c r="A41" s="1990"/>
      <c r="B41" s="108">
        <v>3</v>
      </c>
      <c r="C41" s="1747" t="s">
        <v>166</v>
      </c>
      <c r="D41" s="1748">
        <v>32</v>
      </c>
      <c r="E41" s="1748">
        <v>1986</v>
      </c>
      <c r="F41" s="1749">
        <v>33.875</v>
      </c>
      <c r="G41" s="1749">
        <v>4.210356</v>
      </c>
      <c r="H41" s="1749">
        <v>7.68</v>
      </c>
      <c r="I41" s="1749">
        <v>21.984649999999998</v>
      </c>
      <c r="J41" s="1749">
        <v>1927.93</v>
      </c>
      <c r="K41" s="1750">
        <v>21.984649999999998</v>
      </c>
      <c r="L41" s="1749">
        <v>1927.93</v>
      </c>
      <c r="M41" s="1751">
        <v>1.1403240781563646E-2</v>
      </c>
      <c r="N41" s="1752">
        <v>262.363</v>
      </c>
      <c r="O41" s="1753">
        <v>2.9917884611733827</v>
      </c>
      <c r="P41" s="1754">
        <v>684.19444689381874</v>
      </c>
      <c r="Q41" s="1755">
        <v>179.50730767040295</v>
      </c>
      <c r="R41" s="88"/>
      <c r="S41" s="55"/>
    </row>
    <row r="42" spans="1:19" ht="12.75" customHeight="1">
      <c r="A42" s="1990"/>
      <c r="B42" s="108">
        <v>4</v>
      </c>
      <c r="C42" s="1747" t="s">
        <v>165</v>
      </c>
      <c r="D42" s="1748">
        <v>40</v>
      </c>
      <c r="E42" s="1748">
        <v>1987</v>
      </c>
      <c r="F42" s="1749">
        <v>36.826999999999998</v>
      </c>
      <c r="G42" s="1749">
        <v>4.7616300000000003</v>
      </c>
      <c r="H42" s="1749">
        <v>6.4</v>
      </c>
      <c r="I42" s="1749">
        <v>25.665374</v>
      </c>
      <c r="J42" s="1749">
        <v>2155.0100000000002</v>
      </c>
      <c r="K42" s="1750">
        <v>25.665374</v>
      </c>
      <c r="L42" s="1749">
        <v>2155.0100000000002</v>
      </c>
      <c r="M42" s="1751">
        <v>1.1909631045795611E-2</v>
      </c>
      <c r="N42" s="1752">
        <v>262.363</v>
      </c>
      <c r="O42" s="1753">
        <v>3.1246465300680737</v>
      </c>
      <c r="P42" s="1754">
        <v>714.57786274773662</v>
      </c>
      <c r="Q42" s="1755">
        <v>187.47879180408441</v>
      </c>
      <c r="R42" s="88"/>
      <c r="S42" s="55"/>
    </row>
    <row r="43" spans="1:19" s="7" customFormat="1" ht="12.75">
      <c r="A43" s="1990"/>
      <c r="B43" s="108">
        <v>5</v>
      </c>
      <c r="C43" s="1747" t="s">
        <v>172</v>
      </c>
      <c r="D43" s="1748">
        <v>60</v>
      </c>
      <c r="E43" s="1748">
        <v>1985</v>
      </c>
      <c r="F43" s="1749">
        <v>57.68</v>
      </c>
      <c r="G43" s="1749">
        <v>9.6387789999999995</v>
      </c>
      <c r="H43" s="1749">
        <v>9.52</v>
      </c>
      <c r="I43" s="1749">
        <v>38.52122</v>
      </c>
      <c r="J43" s="1749">
        <v>3133.55</v>
      </c>
      <c r="K43" s="1750">
        <v>38.52122</v>
      </c>
      <c r="L43" s="1749">
        <v>3133.55</v>
      </c>
      <c r="M43" s="1751">
        <v>1.2293156324296723E-2</v>
      </c>
      <c r="N43" s="1752">
        <v>262.363</v>
      </c>
      <c r="O43" s="1753">
        <v>3.2252693727114612</v>
      </c>
      <c r="P43" s="1754">
        <v>737.58937945780337</v>
      </c>
      <c r="Q43" s="1755">
        <v>193.51616236268768</v>
      </c>
      <c r="R43" s="88"/>
      <c r="S43" s="55"/>
    </row>
    <row r="44" spans="1:19" ht="12.75">
      <c r="A44" s="1990"/>
      <c r="B44" s="108">
        <v>6</v>
      </c>
      <c r="C44" s="1747" t="s">
        <v>170</v>
      </c>
      <c r="D44" s="1748">
        <v>59</v>
      </c>
      <c r="E44" s="1748">
        <v>1964</v>
      </c>
      <c r="F44" s="1749">
        <v>49.298000000000002</v>
      </c>
      <c r="G44" s="1749">
        <v>7.5677570000000003</v>
      </c>
      <c r="H44" s="1749">
        <v>9.1199999999999992</v>
      </c>
      <c r="I44" s="1749">
        <v>32.610241000000002</v>
      </c>
      <c r="J44" s="1749">
        <v>2642.27</v>
      </c>
      <c r="K44" s="1750">
        <v>32.610241000000002</v>
      </c>
      <c r="L44" s="1749">
        <v>2642.27</v>
      </c>
      <c r="M44" s="1751">
        <v>1.2341751978412502E-2</v>
      </c>
      <c r="N44" s="1752">
        <v>262.363</v>
      </c>
      <c r="O44" s="1753">
        <v>3.238019074312239</v>
      </c>
      <c r="P44" s="1754">
        <v>740.50511870475009</v>
      </c>
      <c r="Q44" s="1755">
        <v>194.28114445873433</v>
      </c>
      <c r="R44" s="88"/>
      <c r="S44" s="55"/>
    </row>
    <row r="45" spans="1:19" ht="12.75">
      <c r="A45" s="1990"/>
      <c r="B45" s="108">
        <v>7</v>
      </c>
      <c r="C45" s="1747" t="s">
        <v>169</v>
      </c>
      <c r="D45" s="1748">
        <v>71</v>
      </c>
      <c r="E45" s="1748">
        <v>1985</v>
      </c>
      <c r="F45" s="1749">
        <v>81.843000000000004</v>
      </c>
      <c r="G45" s="1749">
        <v>11.178597</v>
      </c>
      <c r="H45" s="1749">
        <v>17.28</v>
      </c>
      <c r="I45" s="1749">
        <v>53.384417999999997</v>
      </c>
      <c r="J45" s="1749">
        <v>4324.5</v>
      </c>
      <c r="K45" s="1750">
        <v>53.384417999999997</v>
      </c>
      <c r="L45" s="1749">
        <v>4324.5</v>
      </c>
      <c r="M45" s="1751">
        <v>1.2344645161290321E-2</v>
      </c>
      <c r="N45" s="1752">
        <v>262.363</v>
      </c>
      <c r="O45" s="1753">
        <v>3.2387781384516123</v>
      </c>
      <c r="P45" s="1754">
        <v>740.67870967741919</v>
      </c>
      <c r="Q45" s="1755">
        <v>194.32668830709673</v>
      </c>
      <c r="R45" s="88"/>
      <c r="S45" s="55"/>
    </row>
    <row r="46" spans="1:19" ht="12.75">
      <c r="A46" s="1990"/>
      <c r="B46" s="108">
        <v>8</v>
      </c>
      <c r="C46" s="1747" t="s">
        <v>171</v>
      </c>
      <c r="D46" s="1748">
        <v>60</v>
      </c>
      <c r="E46" s="1748">
        <v>1980</v>
      </c>
      <c r="F46" s="1749">
        <v>60.125999999999998</v>
      </c>
      <c r="G46" s="1749">
        <v>8.2130399999999995</v>
      </c>
      <c r="H46" s="1749">
        <v>9.6</v>
      </c>
      <c r="I46" s="1749">
        <v>42.312964000000001</v>
      </c>
      <c r="J46" s="1749">
        <v>3250.97</v>
      </c>
      <c r="K46" s="1750">
        <v>42.312964000000001</v>
      </c>
      <c r="L46" s="1749">
        <v>3250.97</v>
      </c>
      <c r="M46" s="1751">
        <v>1.3015488915615955E-2</v>
      </c>
      <c r="N46" s="1752">
        <v>262.363</v>
      </c>
      <c r="O46" s="1753">
        <v>3.4147827183677486</v>
      </c>
      <c r="P46" s="1754">
        <v>780.92933493695728</v>
      </c>
      <c r="Q46" s="1755">
        <v>204.8869631020649</v>
      </c>
      <c r="R46" s="88"/>
      <c r="S46" s="55"/>
    </row>
    <row r="47" spans="1:19" ht="12.75">
      <c r="A47" s="1990"/>
      <c r="B47" s="108">
        <v>9</v>
      </c>
      <c r="C47" s="1747" t="s">
        <v>164</v>
      </c>
      <c r="D47" s="1748">
        <v>20</v>
      </c>
      <c r="E47" s="1748">
        <v>1985</v>
      </c>
      <c r="F47" s="1749">
        <v>20.940999999999999</v>
      </c>
      <c r="G47" s="1749">
        <v>2.9885290000000002</v>
      </c>
      <c r="H47" s="1749">
        <v>3.2</v>
      </c>
      <c r="I47" s="1749">
        <v>14.752473</v>
      </c>
      <c r="J47" s="1749">
        <v>1098.98</v>
      </c>
      <c r="K47" s="1750">
        <v>14.752473</v>
      </c>
      <c r="L47" s="1749">
        <v>1098.98</v>
      </c>
      <c r="M47" s="1751">
        <v>1.3423786602121967E-2</v>
      </c>
      <c r="N47" s="1752">
        <v>262.363</v>
      </c>
      <c r="O47" s="1753">
        <v>3.5219049242925258</v>
      </c>
      <c r="P47" s="1754">
        <v>805.4271961273181</v>
      </c>
      <c r="Q47" s="1755">
        <v>211.31429545755154</v>
      </c>
      <c r="R47" s="88"/>
      <c r="S47" s="55"/>
    </row>
    <row r="48" spans="1:19" ht="13.5" thickBot="1">
      <c r="A48" s="1990"/>
      <c r="B48" s="187">
        <v>10</v>
      </c>
      <c r="C48" s="1756" t="s">
        <v>173</v>
      </c>
      <c r="D48" s="1757">
        <v>70</v>
      </c>
      <c r="E48" s="1757" t="s">
        <v>52</v>
      </c>
      <c r="F48" s="1758">
        <v>39.265000000000001</v>
      </c>
      <c r="G48" s="1758">
        <v>8.1366530000000008</v>
      </c>
      <c r="H48" s="1758">
        <v>0.48</v>
      </c>
      <c r="I48" s="1758">
        <v>30.648347999999999</v>
      </c>
      <c r="J48" s="1758">
        <v>2072.2600000000002</v>
      </c>
      <c r="K48" s="1759">
        <v>30.648347999999999</v>
      </c>
      <c r="L48" s="1758">
        <v>2072.2600000000002</v>
      </c>
      <c r="M48" s="1760">
        <v>1.4789817879995752E-2</v>
      </c>
      <c r="N48" s="1761">
        <v>262.363</v>
      </c>
      <c r="O48" s="1762">
        <v>3.8803009884493256</v>
      </c>
      <c r="P48" s="1763">
        <v>887.38907279974512</v>
      </c>
      <c r="Q48" s="1764">
        <v>232.81805930695953</v>
      </c>
      <c r="R48" s="88"/>
      <c r="S48" s="55"/>
    </row>
    <row r="49" spans="1:19" s="8" customFormat="1" ht="12.75">
      <c r="A49" s="1991" t="s">
        <v>174</v>
      </c>
      <c r="B49" s="188">
        <v>1</v>
      </c>
      <c r="C49" s="1765" t="s">
        <v>180</v>
      </c>
      <c r="D49" s="1766">
        <v>47</v>
      </c>
      <c r="E49" s="1766" t="s">
        <v>52</v>
      </c>
      <c r="F49" s="1767">
        <v>33.765000000000001</v>
      </c>
      <c r="G49" s="1767">
        <v>5.7291619999999996</v>
      </c>
      <c r="H49" s="1767">
        <v>0</v>
      </c>
      <c r="I49" s="1767">
        <v>28.035843</v>
      </c>
      <c r="J49" s="1767">
        <v>1879.63</v>
      </c>
      <c r="K49" s="1768">
        <v>28.035843</v>
      </c>
      <c r="L49" s="1767">
        <v>1879.63</v>
      </c>
      <c r="M49" s="1769">
        <v>1.4915617967365917E-2</v>
      </c>
      <c r="N49" s="1770">
        <v>262.363</v>
      </c>
      <c r="O49" s="1771">
        <v>3.9133062767720244</v>
      </c>
      <c r="P49" s="1772">
        <v>894.93707804195503</v>
      </c>
      <c r="Q49" s="1773">
        <v>234.79837660632145</v>
      </c>
      <c r="R49" s="88"/>
      <c r="S49" s="55"/>
    </row>
    <row r="50" spans="1:19" s="8" customFormat="1" ht="12.75">
      <c r="A50" s="1992"/>
      <c r="B50" s="191">
        <v>2</v>
      </c>
      <c r="C50" s="1774" t="s">
        <v>179</v>
      </c>
      <c r="D50" s="1775">
        <v>60</v>
      </c>
      <c r="E50" s="1775">
        <v>1981</v>
      </c>
      <c r="F50" s="1776">
        <v>72.203000000000003</v>
      </c>
      <c r="G50" s="1776">
        <v>11.043806</v>
      </c>
      <c r="H50" s="1776">
        <v>9.6</v>
      </c>
      <c r="I50" s="1776">
        <v>51.559184999999999</v>
      </c>
      <c r="J50" s="1776">
        <v>3139.2</v>
      </c>
      <c r="K50" s="1777">
        <v>51.559184999999999</v>
      </c>
      <c r="L50" s="1776">
        <v>3139.2</v>
      </c>
      <c r="M50" s="1778">
        <v>1.6424307148318044E-2</v>
      </c>
      <c r="N50" s="1779">
        <v>262.363</v>
      </c>
      <c r="O50" s="1780">
        <v>4.3091304963541672</v>
      </c>
      <c r="P50" s="1781">
        <v>985.45842889908261</v>
      </c>
      <c r="Q50" s="1782">
        <v>258.54782978125002</v>
      </c>
      <c r="R50" s="88"/>
      <c r="S50" s="55"/>
    </row>
    <row r="51" spans="1:19" ht="13.5" customHeight="1">
      <c r="A51" s="1992"/>
      <c r="B51" s="191">
        <v>3</v>
      </c>
      <c r="C51" s="1774" t="s">
        <v>181</v>
      </c>
      <c r="D51" s="1775">
        <v>22</v>
      </c>
      <c r="E51" s="1775">
        <v>1981</v>
      </c>
      <c r="F51" s="1776">
        <v>25.024000000000001</v>
      </c>
      <c r="G51" s="1776">
        <v>2.085575</v>
      </c>
      <c r="H51" s="1776">
        <v>3.52</v>
      </c>
      <c r="I51" s="1776">
        <v>19.418424999999999</v>
      </c>
      <c r="J51" s="1776">
        <v>1167.51</v>
      </c>
      <c r="K51" s="1777">
        <v>19.418424999999999</v>
      </c>
      <c r="L51" s="1776">
        <v>1167.51</v>
      </c>
      <c r="M51" s="1778">
        <v>1.6632341478873842E-2</v>
      </c>
      <c r="N51" s="1779">
        <v>262.363</v>
      </c>
      <c r="O51" s="1780">
        <v>4.3637110074217773</v>
      </c>
      <c r="P51" s="1781">
        <v>997.94048873243048</v>
      </c>
      <c r="Q51" s="1782">
        <v>261.82266044530667</v>
      </c>
      <c r="R51" s="88"/>
      <c r="S51" s="55"/>
    </row>
    <row r="52" spans="1:19" ht="12.75" customHeight="1">
      <c r="A52" s="1992"/>
      <c r="B52" s="191">
        <v>4</v>
      </c>
      <c r="C52" s="1774" t="s">
        <v>182</v>
      </c>
      <c r="D52" s="1775">
        <v>24</v>
      </c>
      <c r="E52" s="1775">
        <v>1959</v>
      </c>
      <c r="F52" s="1776">
        <v>27.443999999999999</v>
      </c>
      <c r="G52" s="1776">
        <v>4.2785099999999998</v>
      </c>
      <c r="H52" s="1776">
        <v>0</v>
      </c>
      <c r="I52" s="1776">
        <v>23.165489999999998</v>
      </c>
      <c r="J52" s="1776">
        <v>1321.74</v>
      </c>
      <c r="K52" s="1777">
        <v>23.165489999999998</v>
      </c>
      <c r="L52" s="1776">
        <v>1321.74</v>
      </c>
      <c r="M52" s="1778">
        <v>1.7526510508874663E-2</v>
      </c>
      <c r="N52" s="1779">
        <v>262.363</v>
      </c>
      <c r="O52" s="1780">
        <v>4.5983078766398835</v>
      </c>
      <c r="P52" s="1781">
        <v>1051.5906305324797</v>
      </c>
      <c r="Q52" s="1782">
        <v>275.89847259839297</v>
      </c>
      <c r="R52" s="88"/>
      <c r="S52" s="55"/>
    </row>
    <row r="53" spans="1:19" s="7" customFormat="1" ht="12.75">
      <c r="A53" s="1992"/>
      <c r="B53" s="191">
        <v>5</v>
      </c>
      <c r="C53" s="1774" t="s">
        <v>177</v>
      </c>
      <c r="D53" s="1775">
        <v>87</v>
      </c>
      <c r="E53" s="1775">
        <v>1983</v>
      </c>
      <c r="F53" s="1776">
        <v>82.855000000000004</v>
      </c>
      <c r="G53" s="1776">
        <v>8.9387930000000004</v>
      </c>
      <c r="H53" s="1776">
        <v>14.08</v>
      </c>
      <c r="I53" s="1776">
        <v>59.836207000000002</v>
      </c>
      <c r="J53" s="1776">
        <v>3382.64</v>
      </c>
      <c r="K53" s="1777">
        <v>59.836207000000002</v>
      </c>
      <c r="L53" s="1776">
        <v>3382.64</v>
      </c>
      <c r="M53" s="1778">
        <v>1.7689203403258993E-2</v>
      </c>
      <c r="N53" s="1779">
        <v>262.363</v>
      </c>
      <c r="O53" s="1780">
        <v>4.6409924724892395</v>
      </c>
      <c r="P53" s="1781">
        <v>1061.3522041955396</v>
      </c>
      <c r="Q53" s="1782">
        <v>278.45954834935435</v>
      </c>
      <c r="R53" s="88"/>
      <c r="S53" s="55"/>
    </row>
    <row r="54" spans="1:19" ht="12.75">
      <c r="A54" s="1992"/>
      <c r="B54" s="191">
        <v>6</v>
      </c>
      <c r="C54" s="1774" t="s">
        <v>175</v>
      </c>
      <c r="D54" s="1775">
        <v>32</v>
      </c>
      <c r="E54" s="1775">
        <v>1960</v>
      </c>
      <c r="F54" s="1776">
        <v>26.207000000000001</v>
      </c>
      <c r="G54" s="1776">
        <v>3.5063800000000001</v>
      </c>
      <c r="H54" s="1776">
        <v>0.32</v>
      </c>
      <c r="I54" s="1776">
        <v>22.380623</v>
      </c>
      <c r="J54" s="1776">
        <v>1214.6199999999999</v>
      </c>
      <c r="K54" s="1777">
        <v>22.380623</v>
      </c>
      <c r="L54" s="1776">
        <v>1214.6199999999999</v>
      </c>
      <c r="M54" s="1778">
        <v>1.8426028716800318E-2</v>
      </c>
      <c r="N54" s="1779">
        <v>262.363</v>
      </c>
      <c r="O54" s="1780">
        <v>4.8343081722258816</v>
      </c>
      <c r="P54" s="1781">
        <v>1105.561723008019</v>
      </c>
      <c r="Q54" s="1782">
        <v>290.05849033355287</v>
      </c>
      <c r="R54" s="88"/>
      <c r="S54" s="55"/>
    </row>
    <row r="55" spans="1:19" s="7" customFormat="1" ht="12.75">
      <c r="A55" s="1992"/>
      <c r="B55" s="191">
        <v>7</v>
      </c>
      <c r="C55" s="1774" t="s">
        <v>183</v>
      </c>
      <c r="D55" s="1775">
        <v>25</v>
      </c>
      <c r="E55" s="1775">
        <v>1940</v>
      </c>
      <c r="F55" s="1776">
        <v>35.71</v>
      </c>
      <c r="G55" s="1776">
        <v>3.481255</v>
      </c>
      <c r="H55" s="1776">
        <v>3.52</v>
      </c>
      <c r="I55" s="1776">
        <v>28.708742000000001</v>
      </c>
      <c r="J55" s="1776">
        <v>1544.26</v>
      </c>
      <c r="K55" s="1777">
        <v>28.708742000000001</v>
      </c>
      <c r="L55" s="1776">
        <v>1544.26</v>
      </c>
      <c r="M55" s="1778">
        <v>1.8590614274798287E-2</v>
      </c>
      <c r="N55" s="1779">
        <v>262.363</v>
      </c>
      <c r="O55" s="1780">
        <v>4.8774893329789029</v>
      </c>
      <c r="P55" s="1781">
        <v>1115.4368564878971</v>
      </c>
      <c r="Q55" s="1782">
        <v>292.64935997873414</v>
      </c>
      <c r="R55" s="88"/>
      <c r="S55" s="55"/>
    </row>
    <row r="56" spans="1:19" ht="12.75">
      <c r="A56" s="1992"/>
      <c r="B56" s="191">
        <v>8</v>
      </c>
      <c r="C56" s="1774" t="s">
        <v>184</v>
      </c>
      <c r="D56" s="1775">
        <v>108</v>
      </c>
      <c r="E56" s="1775">
        <v>1990</v>
      </c>
      <c r="F56" s="1776">
        <v>76.543000000000006</v>
      </c>
      <c r="G56" s="1776">
        <v>10.162108999999999</v>
      </c>
      <c r="H56" s="1776">
        <v>17.2</v>
      </c>
      <c r="I56" s="1776">
        <v>49.180916000000003</v>
      </c>
      <c r="J56" s="1776">
        <v>2642.7</v>
      </c>
      <c r="K56" s="1777">
        <v>49.180916000000003</v>
      </c>
      <c r="L56" s="1776">
        <v>2642.7</v>
      </c>
      <c r="M56" s="1778">
        <v>1.8610101789836155E-2</v>
      </c>
      <c r="N56" s="1779">
        <v>262.363</v>
      </c>
      <c r="O56" s="1780">
        <v>4.882602135886783</v>
      </c>
      <c r="P56" s="1781">
        <v>1116.6061073901694</v>
      </c>
      <c r="Q56" s="1782">
        <v>292.95612815320703</v>
      </c>
      <c r="R56" s="88"/>
      <c r="S56" s="55"/>
    </row>
    <row r="57" spans="1:19" ht="12.75">
      <c r="A57" s="1992"/>
      <c r="B57" s="191">
        <v>9</v>
      </c>
      <c r="C57" s="1774" t="s">
        <v>176</v>
      </c>
      <c r="D57" s="1775">
        <v>48</v>
      </c>
      <c r="E57" s="1775">
        <v>1963</v>
      </c>
      <c r="F57" s="1776">
        <v>43.936</v>
      </c>
      <c r="G57" s="1776">
        <v>7.4328589999999997</v>
      </c>
      <c r="H57" s="1776">
        <v>0.49</v>
      </c>
      <c r="I57" s="1776">
        <v>36.013143999999997</v>
      </c>
      <c r="J57" s="1776">
        <v>1913.87</v>
      </c>
      <c r="K57" s="1777">
        <v>36.013143999999997</v>
      </c>
      <c r="L57" s="1776">
        <v>1913.87</v>
      </c>
      <c r="M57" s="1778">
        <v>1.8816922779499128E-2</v>
      </c>
      <c r="N57" s="1779">
        <v>262.363</v>
      </c>
      <c r="O57" s="1780">
        <v>4.9368643111977297</v>
      </c>
      <c r="P57" s="1781">
        <v>1129.0153667699476</v>
      </c>
      <c r="Q57" s="1782">
        <v>296.21185867186375</v>
      </c>
      <c r="R57" s="88"/>
      <c r="S57" s="55"/>
    </row>
    <row r="58" spans="1:19" s="7" customFormat="1" ht="13.5" thickBot="1">
      <c r="A58" s="1993"/>
      <c r="B58" s="194">
        <v>10</v>
      </c>
      <c r="C58" s="1783" t="s">
        <v>178</v>
      </c>
      <c r="D58" s="1784">
        <v>33</v>
      </c>
      <c r="E58" s="1784">
        <v>1958</v>
      </c>
      <c r="F58" s="1785">
        <v>27.202000000000002</v>
      </c>
      <c r="G58" s="1785">
        <v>3.3685269999999998</v>
      </c>
      <c r="H58" s="1785">
        <v>0</v>
      </c>
      <c r="I58" s="1785">
        <v>23.833473000000001</v>
      </c>
      <c r="J58" s="1785">
        <v>1237.47</v>
      </c>
      <c r="K58" s="1786">
        <v>23.833473000000001</v>
      </c>
      <c r="L58" s="1785">
        <v>1237.47</v>
      </c>
      <c r="M58" s="1787">
        <v>1.9259839026400639E-2</v>
      </c>
      <c r="N58" s="1788">
        <v>262.363</v>
      </c>
      <c r="O58" s="1789">
        <v>5.0530691464835513</v>
      </c>
      <c r="P58" s="1790">
        <v>1155.5903415840382</v>
      </c>
      <c r="Q58" s="1791">
        <v>303.18414878901302</v>
      </c>
      <c r="R58" s="88"/>
      <c r="S58" s="55"/>
    </row>
    <row r="59" spans="1:19" ht="12.75" customHeight="1">
      <c r="A59" s="1049" t="s">
        <v>185</v>
      </c>
      <c r="B59" s="24">
        <v>1</v>
      </c>
      <c r="C59" s="1792" t="s">
        <v>193</v>
      </c>
      <c r="D59" s="1793">
        <v>4</v>
      </c>
      <c r="E59" s="1793">
        <v>1940</v>
      </c>
      <c r="F59" s="1794">
        <v>10.997</v>
      </c>
      <c r="G59" s="1794">
        <v>1.837145</v>
      </c>
      <c r="H59" s="1794">
        <v>0.04</v>
      </c>
      <c r="I59" s="1794">
        <v>9.1198560000000004</v>
      </c>
      <c r="J59" s="1794">
        <v>415.64</v>
      </c>
      <c r="K59" s="1795">
        <v>9.1198560000000004</v>
      </c>
      <c r="L59" s="1794">
        <v>415.64</v>
      </c>
      <c r="M59" s="1796">
        <v>2.1941718795111156E-2</v>
      </c>
      <c r="N59" s="1797">
        <v>262.363</v>
      </c>
      <c r="O59" s="1798">
        <v>5.7566951682417482</v>
      </c>
      <c r="P59" s="1799">
        <v>1316.5031277066694</v>
      </c>
      <c r="Q59" s="1800">
        <v>345.40171009450489</v>
      </c>
      <c r="R59" s="88"/>
      <c r="S59" s="55"/>
    </row>
    <row r="60" spans="1:19" s="7" customFormat="1" ht="12.75">
      <c r="A60" s="1050"/>
      <c r="B60" s="26">
        <v>2</v>
      </c>
      <c r="C60" s="1801" t="s">
        <v>53</v>
      </c>
      <c r="D60" s="1802">
        <v>4</v>
      </c>
      <c r="E60" s="1802">
        <v>1963</v>
      </c>
      <c r="F60" s="1803">
        <v>3.726</v>
      </c>
      <c r="G60" s="1803">
        <v>0.26840000000000003</v>
      </c>
      <c r="H60" s="1803">
        <v>0.04</v>
      </c>
      <c r="I60" s="1803">
        <v>3.4176000000000002</v>
      </c>
      <c r="J60" s="1803">
        <v>150.99</v>
      </c>
      <c r="K60" s="1804">
        <v>3.4176000000000002</v>
      </c>
      <c r="L60" s="1803">
        <v>150.99</v>
      </c>
      <c r="M60" s="1805">
        <v>2.2634611563679713E-2</v>
      </c>
      <c r="N60" s="1806">
        <v>262.363</v>
      </c>
      <c r="O60" s="1807">
        <v>5.9384845936817001</v>
      </c>
      <c r="P60" s="1808">
        <v>1358.0766938207826</v>
      </c>
      <c r="Q60" s="1809">
        <v>356.30907562090198</v>
      </c>
      <c r="R60" s="88"/>
      <c r="S60" s="55"/>
    </row>
    <row r="61" spans="1:19" ht="12.75">
      <c r="A61" s="1050"/>
      <c r="B61" s="26">
        <v>3</v>
      </c>
      <c r="C61" s="1801" t="s">
        <v>190</v>
      </c>
      <c r="D61" s="1802">
        <v>4</v>
      </c>
      <c r="E61" s="1802">
        <v>1955</v>
      </c>
      <c r="F61" s="1803">
        <v>5.0090000000000003</v>
      </c>
      <c r="G61" s="1803">
        <v>0</v>
      </c>
      <c r="H61" s="1803">
        <v>0</v>
      </c>
      <c r="I61" s="1803">
        <v>5.0090000000000003</v>
      </c>
      <c r="J61" s="1803">
        <v>214.32</v>
      </c>
      <c r="K61" s="1804">
        <v>5.0090000000000003</v>
      </c>
      <c r="L61" s="1803">
        <v>214.32</v>
      </c>
      <c r="M61" s="1805">
        <v>2.3371593878312804E-2</v>
      </c>
      <c r="N61" s="1806">
        <v>262.363</v>
      </c>
      <c r="O61" s="1807">
        <v>6.1318414846957818</v>
      </c>
      <c r="P61" s="1808">
        <v>1402.2956326987683</v>
      </c>
      <c r="Q61" s="1809">
        <v>367.91048908174696</v>
      </c>
      <c r="R61" s="88"/>
      <c r="S61" s="55"/>
    </row>
    <row r="62" spans="1:19" s="7" customFormat="1" ht="12.75" customHeight="1">
      <c r="A62" s="1050"/>
      <c r="B62" s="26">
        <v>4</v>
      </c>
      <c r="C62" s="1801" t="s">
        <v>191</v>
      </c>
      <c r="D62" s="1802">
        <v>6</v>
      </c>
      <c r="E62" s="1802">
        <v>1959</v>
      </c>
      <c r="F62" s="1803">
        <v>8.6920000000000002</v>
      </c>
      <c r="G62" s="1803">
        <v>0.90461499999999995</v>
      </c>
      <c r="H62" s="1803">
        <v>0.06</v>
      </c>
      <c r="I62" s="1803">
        <v>7.7273860000000001</v>
      </c>
      <c r="J62" s="1803">
        <v>310.93</v>
      </c>
      <c r="K62" s="1804">
        <v>7.7273860000000001</v>
      </c>
      <c r="L62" s="1803">
        <v>310.93</v>
      </c>
      <c r="M62" s="1805">
        <v>2.4852494130511691E-2</v>
      </c>
      <c r="N62" s="1806">
        <v>262.363</v>
      </c>
      <c r="O62" s="1807">
        <v>6.5203749175634389</v>
      </c>
      <c r="P62" s="1808">
        <v>1491.1496478307013</v>
      </c>
      <c r="Q62" s="1809">
        <v>391.22249505380626</v>
      </c>
      <c r="R62" s="88"/>
      <c r="S62" s="55"/>
    </row>
    <row r="63" spans="1:19" s="7" customFormat="1" ht="12.75">
      <c r="A63" s="1050"/>
      <c r="B63" s="26">
        <v>5</v>
      </c>
      <c r="C63" s="1801" t="s">
        <v>189</v>
      </c>
      <c r="D63" s="1802">
        <v>8</v>
      </c>
      <c r="E63" s="1802">
        <v>1955</v>
      </c>
      <c r="F63" s="1803">
        <v>14.015928000000001</v>
      </c>
      <c r="G63" s="1803">
        <v>0</v>
      </c>
      <c r="H63" s="1803">
        <v>0</v>
      </c>
      <c r="I63" s="1803">
        <v>14.015928000000001</v>
      </c>
      <c r="J63" s="1803">
        <v>548.26</v>
      </c>
      <c r="K63" s="1804">
        <v>14.015928000000001</v>
      </c>
      <c r="L63" s="1803">
        <v>548.26</v>
      </c>
      <c r="M63" s="1805">
        <v>2.5564381862619927E-2</v>
      </c>
      <c r="N63" s="1806">
        <v>262.363</v>
      </c>
      <c r="O63" s="1807">
        <v>6.7071479186225522</v>
      </c>
      <c r="P63" s="1808">
        <v>1533.8629117571957</v>
      </c>
      <c r="Q63" s="1809">
        <v>402.42887511735313</v>
      </c>
      <c r="R63" s="88"/>
      <c r="S63" s="55"/>
    </row>
    <row r="64" spans="1:19" ht="12.75">
      <c r="A64" s="1050"/>
      <c r="B64" s="26">
        <v>6</v>
      </c>
      <c r="C64" s="1801" t="s">
        <v>187</v>
      </c>
      <c r="D64" s="1802">
        <v>8</v>
      </c>
      <c r="E64" s="1802">
        <v>1959</v>
      </c>
      <c r="F64" s="1803">
        <v>9.2302759999999999</v>
      </c>
      <c r="G64" s="1803">
        <v>0</v>
      </c>
      <c r="H64" s="1803">
        <v>0</v>
      </c>
      <c r="I64" s="1803">
        <v>9.2302759999999999</v>
      </c>
      <c r="J64" s="1803">
        <v>361.06</v>
      </c>
      <c r="K64" s="1804">
        <v>9.2302759999999999</v>
      </c>
      <c r="L64" s="1803">
        <v>361.06</v>
      </c>
      <c r="M64" s="1805">
        <v>2.5564382651082924E-2</v>
      </c>
      <c r="N64" s="1806">
        <v>262.363</v>
      </c>
      <c r="O64" s="1807">
        <v>6.7071481254860688</v>
      </c>
      <c r="P64" s="1808">
        <v>1533.8629590649755</v>
      </c>
      <c r="Q64" s="1809">
        <v>402.42888752916417</v>
      </c>
      <c r="R64" s="88"/>
      <c r="S64" s="55"/>
    </row>
    <row r="65" spans="1:19" ht="12.75">
      <c r="A65" s="1050"/>
      <c r="B65" s="26">
        <v>7</v>
      </c>
      <c r="C65" s="1801" t="s">
        <v>188</v>
      </c>
      <c r="D65" s="1802">
        <v>4</v>
      </c>
      <c r="E65" s="1802">
        <v>1952</v>
      </c>
      <c r="F65" s="1803">
        <v>2.8398379999999999</v>
      </c>
      <c r="G65" s="1803">
        <v>0</v>
      </c>
      <c r="H65" s="1803">
        <v>0</v>
      </c>
      <c r="I65" s="1803">
        <v>2.8398379999999999</v>
      </c>
      <c r="J65" s="1803">
        <v>108</v>
      </c>
      <c r="K65" s="1804">
        <v>2.8398379999999999</v>
      </c>
      <c r="L65" s="1803">
        <v>108</v>
      </c>
      <c r="M65" s="1805">
        <v>2.6294796296296295E-2</v>
      </c>
      <c r="N65" s="1806">
        <v>262.363</v>
      </c>
      <c r="O65" s="1807">
        <v>6.8987816406851845</v>
      </c>
      <c r="P65" s="1808">
        <v>1577.6877777777779</v>
      </c>
      <c r="Q65" s="1809">
        <v>413.92689844111112</v>
      </c>
      <c r="R65" s="88"/>
      <c r="S65" s="55"/>
    </row>
    <row r="66" spans="1:19" ht="12.75">
      <c r="A66" s="1050"/>
      <c r="B66" s="26">
        <v>8</v>
      </c>
      <c r="C66" s="1801" t="s">
        <v>192</v>
      </c>
      <c r="D66" s="1802">
        <v>6</v>
      </c>
      <c r="E66" s="1802">
        <v>1940</v>
      </c>
      <c r="F66" s="1803">
        <v>7.0049999999999999</v>
      </c>
      <c r="G66" s="1803">
        <v>0.26840000000000003</v>
      </c>
      <c r="H66" s="1803">
        <v>0</v>
      </c>
      <c r="I66" s="1803">
        <v>6.736599</v>
      </c>
      <c r="J66" s="1803">
        <v>250.65</v>
      </c>
      <c r="K66" s="1804">
        <v>6.736599</v>
      </c>
      <c r="L66" s="1803">
        <v>250.65</v>
      </c>
      <c r="M66" s="1805">
        <v>2.6876517055655295E-2</v>
      </c>
      <c r="N66" s="1806">
        <v>262.363</v>
      </c>
      <c r="O66" s="1807">
        <v>7.0514036442728907</v>
      </c>
      <c r="P66" s="1808">
        <v>1612.5910233393176</v>
      </c>
      <c r="Q66" s="1809">
        <v>423.08421865637337</v>
      </c>
      <c r="R66" s="88"/>
      <c r="S66" s="55"/>
    </row>
    <row r="67" spans="1:19" ht="12.75">
      <c r="A67" s="1050"/>
      <c r="B67" s="26">
        <v>9</v>
      </c>
      <c r="C67" s="1801" t="s">
        <v>257</v>
      </c>
      <c r="D67" s="1802">
        <v>8</v>
      </c>
      <c r="E67" s="1802" t="s">
        <v>52</v>
      </c>
      <c r="F67" s="1803">
        <v>7.6079999999999997</v>
      </c>
      <c r="G67" s="1803">
        <v>0</v>
      </c>
      <c r="H67" s="1803">
        <v>0</v>
      </c>
      <c r="I67" s="1803">
        <v>7.6079999999999997</v>
      </c>
      <c r="J67" s="1803">
        <v>248.01</v>
      </c>
      <c r="K67" s="1804">
        <v>7.6079999999999997</v>
      </c>
      <c r="L67" s="1803">
        <v>248.01</v>
      </c>
      <c r="M67" s="1805">
        <v>3.0676182411999518E-2</v>
      </c>
      <c r="N67" s="1806">
        <v>262.363</v>
      </c>
      <c r="O67" s="1807">
        <v>8.0482952461594301</v>
      </c>
      <c r="P67" s="1808">
        <v>1840.5709447199711</v>
      </c>
      <c r="Q67" s="1809">
        <v>482.89771476956577</v>
      </c>
      <c r="R67" s="88"/>
      <c r="S67" s="55"/>
    </row>
    <row r="68" spans="1:19" ht="13.5" thickBot="1">
      <c r="A68" s="1051"/>
      <c r="B68" s="369">
        <v>10</v>
      </c>
      <c r="C68" s="1810" t="s">
        <v>186</v>
      </c>
      <c r="D68" s="1811">
        <v>13</v>
      </c>
      <c r="E68" s="1811" t="s">
        <v>52</v>
      </c>
      <c r="F68" s="1812">
        <v>13.214</v>
      </c>
      <c r="G68" s="1812">
        <v>0</v>
      </c>
      <c r="H68" s="1812">
        <v>0</v>
      </c>
      <c r="I68" s="1812">
        <v>13.214</v>
      </c>
      <c r="J68" s="1812">
        <v>397.64</v>
      </c>
      <c r="K68" s="1813">
        <v>13.214</v>
      </c>
      <c r="L68" s="1812">
        <v>397.64</v>
      </c>
      <c r="M68" s="1814">
        <v>3.3231063273312544E-2</v>
      </c>
      <c r="N68" s="1815">
        <v>262.363</v>
      </c>
      <c r="O68" s="1816">
        <v>8.7186014535760989</v>
      </c>
      <c r="P68" s="1817">
        <v>1993.8637963987526</v>
      </c>
      <c r="Q68" s="1818">
        <v>523.11608721456594</v>
      </c>
      <c r="R68" s="88"/>
      <c r="S68" s="55"/>
    </row>
    <row r="69" spans="1:19" s="367" customFormat="1" ht="12.75">
      <c r="A69" s="206" t="s">
        <v>194</v>
      </c>
      <c r="B69" s="206" t="s">
        <v>195</v>
      </c>
      <c r="C69" s="207"/>
      <c r="D69" s="208"/>
      <c r="E69" s="208"/>
      <c r="F69" s="359"/>
      <c r="G69" s="359"/>
      <c r="H69" s="359"/>
      <c r="I69" s="359"/>
      <c r="J69" s="359"/>
      <c r="K69" s="360"/>
      <c r="L69" s="359"/>
      <c r="M69" s="361"/>
      <c r="N69" s="362"/>
      <c r="O69" s="363"/>
      <c r="P69" s="364"/>
      <c r="Q69" s="364"/>
      <c r="R69" s="365"/>
      <c r="S69" s="366"/>
    </row>
    <row r="70" spans="1:19" s="7" customFormat="1" ht="12.75">
      <c r="A70" s="206"/>
      <c r="B70" s="206" t="s">
        <v>196</v>
      </c>
      <c r="C70" s="207"/>
      <c r="D70" s="208"/>
      <c r="E70" s="208"/>
      <c r="F70" s="207"/>
      <c r="G70" s="207"/>
      <c r="H70" s="207"/>
      <c r="I70" s="207"/>
      <c r="J70" s="207"/>
      <c r="K70" s="207"/>
      <c r="L70" s="209"/>
      <c r="M70" s="207"/>
      <c r="N70" s="207"/>
      <c r="O70" s="207"/>
      <c r="P70" s="207"/>
      <c r="Q70" s="1"/>
      <c r="R70" s="88"/>
      <c r="S70" s="55"/>
    </row>
    <row r="71" spans="1:19" ht="12.75">
      <c r="A71" s="222"/>
      <c r="B71" s="223" t="s">
        <v>197</v>
      </c>
      <c r="C71" s="216"/>
      <c r="D71" s="217"/>
      <c r="E71" s="217"/>
      <c r="F71" s="218"/>
      <c r="G71" s="218"/>
      <c r="H71" s="218"/>
      <c r="I71" s="218"/>
      <c r="J71" s="219"/>
      <c r="K71" s="218"/>
      <c r="L71" s="219"/>
      <c r="M71" s="220"/>
      <c r="N71" s="221"/>
      <c r="O71" s="221"/>
      <c r="P71" s="221"/>
      <c r="Q71" s="221"/>
      <c r="R71" s="88"/>
      <c r="S71" s="55"/>
    </row>
    <row r="72" spans="1:19" ht="13.5" customHeight="1">
      <c r="A72" s="215"/>
      <c r="B72" s="217"/>
      <c r="C72" s="216"/>
      <c r="D72" s="217"/>
      <c r="E72" s="217"/>
      <c r="F72" s="218"/>
      <c r="G72" s="218"/>
      <c r="H72" s="218"/>
      <c r="I72" s="218"/>
      <c r="J72" s="219"/>
      <c r="K72" s="218"/>
      <c r="L72" s="219"/>
      <c r="M72" s="220"/>
      <c r="N72" s="221"/>
      <c r="O72" s="221"/>
      <c r="P72" s="221"/>
      <c r="Q72" s="221"/>
      <c r="R72" s="119"/>
      <c r="S72" s="55"/>
    </row>
    <row r="73" spans="1:19" ht="15">
      <c r="A73" s="1105" t="s">
        <v>33</v>
      </c>
      <c r="B73" s="1105"/>
      <c r="C73" s="1105"/>
      <c r="D73" s="1105"/>
      <c r="E73" s="1105"/>
      <c r="F73" s="1105"/>
      <c r="G73" s="1105"/>
      <c r="H73" s="1105"/>
      <c r="I73" s="1105"/>
      <c r="J73" s="1105"/>
      <c r="K73" s="1105"/>
      <c r="L73" s="1105"/>
      <c r="M73" s="1105"/>
      <c r="N73" s="1105"/>
      <c r="O73" s="1105"/>
      <c r="P73" s="1105"/>
      <c r="Q73" s="1105"/>
      <c r="S73" s="601"/>
    </row>
    <row r="74" spans="1:19" ht="13.5" thickBot="1">
      <c r="A74" s="993" t="s">
        <v>810</v>
      </c>
      <c r="B74" s="993"/>
      <c r="C74" s="993"/>
      <c r="D74" s="993"/>
      <c r="E74" s="993"/>
      <c r="F74" s="993"/>
      <c r="G74" s="993"/>
      <c r="H74" s="993"/>
      <c r="I74" s="993"/>
      <c r="J74" s="993"/>
      <c r="K74" s="993"/>
      <c r="L74" s="993"/>
      <c r="M74" s="993"/>
      <c r="N74" s="993"/>
      <c r="O74" s="993"/>
      <c r="P74" s="993"/>
      <c r="Q74" s="993"/>
      <c r="S74" s="55"/>
    </row>
    <row r="75" spans="1:19" ht="12.75" customHeight="1">
      <c r="A75" s="994" t="s">
        <v>1</v>
      </c>
      <c r="B75" s="997" t="s">
        <v>0</v>
      </c>
      <c r="C75" s="1000" t="s">
        <v>2</v>
      </c>
      <c r="D75" s="1000" t="s">
        <v>3</v>
      </c>
      <c r="E75" s="1000" t="s">
        <v>13</v>
      </c>
      <c r="F75" s="1004" t="s">
        <v>14</v>
      </c>
      <c r="G75" s="1005"/>
      <c r="H75" s="1005"/>
      <c r="I75" s="1006"/>
      <c r="J75" s="1000" t="s">
        <v>4</v>
      </c>
      <c r="K75" s="1000" t="s">
        <v>15</v>
      </c>
      <c r="L75" s="1000" t="s">
        <v>5</v>
      </c>
      <c r="M75" s="1000" t="s">
        <v>6</v>
      </c>
      <c r="N75" s="1000" t="s">
        <v>16</v>
      </c>
      <c r="O75" s="1000" t="s">
        <v>17</v>
      </c>
      <c r="P75" s="1000" t="s">
        <v>25</v>
      </c>
      <c r="Q75" s="1109" t="s">
        <v>26</v>
      </c>
      <c r="S75" s="55"/>
    </row>
    <row r="76" spans="1:19" ht="55.5" customHeight="1">
      <c r="A76" s="1114"/>
      <c r="B76" s="1044"/>
      <c r="C76" s="1003"/>
      <c r="D76" s="1003"/>
      <c r="E76" s="1003"/>
      <c r="F76" s="75" t="s">
        <v>18</v>
      </c>
      <c r="G76" s="76" t="s">
        <v>19</v>
      </c>
      <c r="H76" s="76" t="s">
        <v>32</v>
      </c>
      <c r="I76" s="75" t="s">
        <v>21</v>
      </c>
      <c r="J76" s="1003"/>
      <c r="K76" s="1003"/>
      <c r="L76" s="1003"/>
      <c r="M76" s="1003"/>
      <c r="N76" s="1003"/>
      <c r="O76" s="1003"/>
      <c r="P76" s="1003"/>
      <c r="Q76" s="1110"/>
      <c r="S76" s="55"/>
    </row>
    <row r="77" spans="1:19" ht="13.5" customHeight="1" thickBot="1">
      <c r="A77" s="823"/>
      <c r="B77" s="824"/>
      <c r="C77" s="825"/>
      <c r="D77" s="9" t="s">
        <v>7</v>
      </c>
      <c r="E77" s="826" t="s">
        <v>8</v>
      </c>
      <c r="F77" s="826" t="s">
        <v>9</v>
      </c>
      <c r="G77" s="826" t="s">
        <v>9</v>
      </c>
      <c r="H77" s="826" t="s">
        <v>9</v>
      </c>
      <c r="I77" s="826" t="s">
        <v>9</v>
      </c>
      <c r="J77" s="826" t="s">
        <v>22</v>
      </c>
      <c r="K77" s="826" t="s">
        <v>9</v>
      </c>
      <c r="L77" s="826" t="s">
        <v>22</v>
      </c>
      <c r="M77" s="826" t="s">
        <v>78</v>
      </c>
      <c r="N77" s="827" t="s">
        <v>10</v>
      </c>
      <c r="O77" s="826" t="s">
        <v>79</v>
      </c>
      <c r="P77" s="827" t="s">
        <v>27</v>
      </c>
      <c r="Q77" s="828" t="s">
        <v>28</v>
      </c>
      <c r="S77" s="55"/>
    </row>
    <row r="78" spans="1:19" ht="12.75">
      <c r="A78" s="1067" t="s">
        <v>314</v>
      </c>
      <c r="B78" s="17">
        <v>1</v>
      </c>
      <c r="C78" s="1300" t="s">
        <v>56</v>
      </c>
      <c r="D78" s="370">
        <v>60</v>
      </c>
      <c r="E78" s="370">
        <v>2005</v>
      </c>
      <c r="F78" s="371">
        <v>32.67</v>
      </c>
      <c r="G78" s="371">
        <v>10.64</v>
      </c>
      <c r="H78" s="372">
        <v>4.96</v>
      </c>
      <c r="I78" s="371">
        <f t="shared" ref="I78:I87" si="0">F78-G78-H78</f>
        <v>17.07</v>
      </c>
      <c r="J78" s="373">
        <v>4933.47</v>
      </c>
      <c r="K78" s="224">
        <f>I78/J78*L78</f>
        <v>16.564246058048393</v>
      </c>
      <c r="L78" s="374">
        <v>4787.3</v>
      </c>
      <c r="M78" s="225">
        <f>K78/L78</f>
        <v>3.4600392826955473E-3</v>
      </c>
      <c r="N78" s="371">
        <v>275</v>
      </c>
      <c r="O78" s="226">
        <f>M78*N78</f>
        <v>0.95151080274127553</v>
      </c>
      <c r="P78" s="375">
        <f>M78*60*1000</f>
        <v>207.60235696173285</v>
      </c>
      <c r="Q78" s="376">
        <f>P78*N78/1000</f>
        <v>57.090648164476541</v>
      </c>
      <c r="S78" s="55"/>
    </row>
    <row r="79" spans="1:19" ht="12.75">
      <c r="A79" s="984"/>
      <c r="B79" s="18">
        <v>2</v>
      </c>
      <c r="C79" s="1301" t="s">
        <v>60</v>
      </c>
      <c r="D79" s="377">
        <v>18</v>
      </c>
      <c r="E79" s="377">
        <v>2006</v>
      </c>
      <c r="F79" s="378">
        <v>14.37</v>
      </c>
      <c r="G79" s="378">
        <v>2.4</v>
      </c>
      <c r="H79" s="379">
        <v>1.6</v>
      </c>
      <c r="I79" s="378">
        <f t="shared" si="0"/>
        <v>10.37</v>
      </c>
      <c r="J79" s="380">
        <v>1988.27</v>
      </c>
      <c r="K79" s="74">
        <f t="shared" ref="K79:K117" si="1">I79/J79*L79</f>
        <v>7.8954114380843645</v>
      </c>
      <c r="L79" s="381">
        <v>1513.81</v>
      </c>
      <c r="M79" s="67">
        <f t="shared" ref="M79:M117" si="2">K79/L79</f>
        <v>5.2155894320187902E-3</v>
      </c>
      <c r="N79" s="378">
        <v>275</v>
      </c>
      <c r="O79" s="227">
        <f t="shared" ref="O79:O117" si="3">M79*N79</f>
        <v>1.4342870938051673</v>
      </c>
      <c r="P79" s="382">
        <f t="shared" ref="P79:P117" si="4">M79*60*1000</f>
        <v>312.93536592112741</v>
      </c>
      <c r="Q79" s="383">
        <f t="shared" ref="Q79:Q117" si="5">P79*N79/1000</f>
        <v>86.05722562831005</v>
      </c>
      <c r="S79" s="55"/>
    </row>
    <row r="80" spans="1:19" ht="12.75">
      <c r="A80" s="984"/>
      <c r="B80" s="18">
        <v>3</v>
      </c>
      <c r="C80" s="1301" t="s">
        <v>58</v>
      </c>
      <c r="D80" s="377">
        <v>118</v>
      </c>
      <c r="E80" s="377">
        <v>2007</v>
      </c>
      <c r="F80" s="378">
        <v>63.88</v>
      </c>
      <c r="G80" s="378">
        <v>22.54</v>
      </c>
      <c r="H80" s="379">
        <v>15.86</v>
      </c>
      <c r="I80" s="378">
        <f>F80-G80-H80</f>
        <v>25.480000000000004</v>
      </c>
      <c r="J80" s="380">
        <v>7736.38</v>
      </c>
      <c r="K80" s="74">
        <f t="shared" si="1"/>
        <v>22.994504613268742</v>
      </c>
      <c r="L80" s="381">
        <v>6981.72</v>
      </c>
      <c r="M80" s="67">
        <f t="shared" si="2"/>
        <v>3.2935300489376172E-3</v>
      </c>
      <c r="N80" s="378">
        <v>275</v>
      </c>
      <c r="O80" s="227">
        <f t="shared" si="3"/>
        <v>0.90572076345784469</v>
      </c>
      <c r="P80" s="382">
        <f t="shared" si="4"/>
        <v>197.61180293625702</v>
      </c>
      <c r="Q80" s="383">
        <f t="shared" si="5"/>
        <v>54.34324580747068</v>
      </c>
      <c r="S80" s="55"/>
    </row>
    <row r="81" spans="1:31" ht="12.75">
      <c r="A81" s="984"/>
      <c r="B81" s="18">
        <v>4</v>
      </c>
      <c r="C81" s="1301" t="s">
        <v>57</v>
      </c>
      <c r="D81" s="377">
        <v>38</v>
      </c>
      <c r="E81" s="377">
        <v>2004</v>
      </c>
      <c r="F81" s="378">
        <v>16.73</v>
      </c>
      <c r="G81" s="378">
        <v>5.15</v>
      </c>
      <c r="H81" s="379">
        <v>0.49</v>
      </c>
      <c r="I81" s="378">
        <f t="shared" si="0"/>
        <v>11.09</v>
      </c>
      <c r="J81" s="380">
        <v>2371.6999999999998</v>
      </c>
      <c r="K81" s="74">
        <f t="shared" si="1"/>
        <v>11.09</v>
      </c>
      <c r="L81" s="381">
        <v>2371.6999999999998</v>
      </c>
      <c r="M81" s="67">
        <f t="shared" si="2"/>
        <v>4.675970822616689E-3</v>
      </c>
      <c r="N81" s="378">
        <v>275</v>
      </c>
      <c r="O81" s="227">
        <f t="shared" si="3"/>
        <v>1.2858919762195895</v>
      </c>
      <c r="P81" s="382">
        <f t="shared" si="4"/>
        <v>280.55824935700133</v>
      </c>
      <c r="Q81" s="383">
        <f t="shared" si="5"/>
        <v>77.153518573175361</v>
      </c>
      <c r="S81" s="55"/>
    </row>
    <row r="82" spans="1:31" ht="12.75">
      <c r="A82" s="984"/>
      <c r="B82" s="18">
        <v>5</v>
      </c>
      <c r="C82" s="1301" t="s">
        <v>54</v>
      </c>
      <c r="D82" s="377">
        <v>86</v>
      </c>
      <c r="E82" s="377">
        <v>2006</v>
      </c>
      <c r="F82" s="378">
        <v>29.21</v>
      </c>
      <c r="G82" s="378">
        <v>11.44</v>
      </c>
      <c r="H82" s="379">
        <v>3.35</v>
      </c>
      <c r="I82" s="378">
        <f>F82-G82-H82</f>
        <v>14.420000000000003</v>
      </c>
      <c r="J82" s="380">
        <v>5056.92</v>
      </c>
      <c r="K82" s="74">
        <f t="shared" si="1"/>
        <v>14.420000000000003</v>
      </c>
      <c r="L82" s="384">
        <v>5056.92</v>
      </c>
      <c r="M82" s="67">
        <f t="shared" si="2"/>
        <v>2.8515380903791246E-3</v>
      </c>
      <c r="N82" s="378">
        <v>275</v>
      </c>
      <c r="O82" s="227">
        <f t="shared" si="3"/>
        <v>0.7841729748542593</v>
      </c>
      <c r="P82" s="382">
        <f t="shared" si="4"/>
        <v>171.09228542274749</v>
      </c>
      <c r="Q82" s="383">
        <f t="shared" si="5"/>
        <v>47.050378491255564</v>
      </c>
      <c r="S82" s="55"/>
    </row>
    <row r="83" spans="1:31" s="58" customFormat="1" ht="12.75" customHeight="1">
      <c r="A83" s="984"/>
      <c r="B83" s="57">
        <v>6</v>
      </c>
      <c r="C83" s="1301" t="s">
        <v>98</v>
      </c>
      <c r="D83" s="377">
        <v>64</v>
      </c>
      <c r="E83" s="377" t="s">
        <v>52</v>
      </c>
      <c r="F83" s="378">
        <v>25.85</v>
      </c>
      <c r="G83" s="378">
        <v>7.2</v>
      </c>
      <c r="H83" s="379">
        <v>10.67</v>
      </c>
      <c r="I83" s="610">
        <v>7.98</v>
      </c>
      <c r="J83" s="380">
        <v>2419.35</v>
      </c>
      <c r="K83" s="74">
        <f t="shared" si="1"/>
        <v>7.9799999999999995</v>
      </c>
      <c r="L83" s="381">
        <v>2419.35</v>
      </c>
      <c r="M83" s="67">
        <f t="shared" si="2"/>
        <v>3.2984065968131937E-3</v>
      </c>
      <c r="N83" s="378">
        <v>275</v>
      </c>
      <c r="O83" s="227">
        <f t="shared" si="3"/>
        <v>0.9070618141236283</v>
      </c>
      <c r="P83" s="382">
        <f t="shared" si="4"/>
        <v>197.90439580879163</v>
      </c>
      <c r="Q83" s="383">
        <f t="shared" si="5"/>
        <v>54.4237088474177</v>
      </c>
      <c r="S83" s="55"/>
    </row>
    <row r="84" spans="1:31" ht="12.75">
      <c r="A84" s="984"/>
      <c r="B84" s="18">
        <v>7</v>
      </c>
      <c r="C84" s="1301" t="s">
        <v>61</v>
      </c>
      <c r="D84" s="377">
        <v>22</v>
      </c>
      <c r="E84" s="377">
        <v>2006</v>
      </c>
      <c r="F84" s="378">
        <v>15.32</v>
      </c>
      <c r="G84" s="378">
        <v>3.66</v>
      </c>
      <c r="H84" s="379">
        <v>1.76</v>
      </c>
      <c r="I84" s="378">
        <f t="shared" si="0"/>
        <v>9.9</v>
      </c>
      <c r="J84" s="380">
        <v>1698.17</v>
      </c>
      <c r="K84" s="74">
        <f t="shared" si="1"/>
        <v>9.9</v>
      </c>
      <c r="L84" s="381">
        <v>1698.17</v>
      </c>
      <c r="M84" s="67">
        <f t="shared" si="2"/>
        <v>5.829805025409706E-3</v>
      </c>
      <c r="N84" s="378">
        <v>275</v>
      </c>
      <c r="O84" s="227">
        <f t="shared" si="3"/>
        <v>1.6031963819876691</v>
      </c>
      <c r="P84" s="382">
        <f t="shared" si="4"/>
        <v>349.78830152458232</v>
      </c>
      <c r="Q84" s="383">
        <f t="shared" si="5"/>
        <v>96.191782919260135</v>
      </c>
      <c r="S84" s="55"/>
    </row>
    <row r="85" spans="1:31" ht="12.75">
      <c r="A85" s="984"/>
      <c r="B85" s="18">
        <v>8</v>
      </c>
      <c r="C85" s="1301" t="s">
        <v>55</v>
      </c>
      <c r="D85" s="377">
        <v>51</v>
      </c>
      <c r="E85" s="377">
        <v>2005</v>
      </c>
      <c r="F85" s="378">
        <v>21.44</v>
      </c>
      <c r="G85" s="378">
        <v>8.6199999999999992</v>
      </c>
      <c r="H85" s="379">
        <v>1.78</v>
      </c>
      <c r="I85" s="378">
        <f t="shared" si="0"/>
        <v>11.040000000000003</v>
      </c>
      <c r="J85" s="380">
        <v>3073.94</v>
      </c>
      <c r="K85" s="74">
        <f t="shared" si="1"/>
        <v>10.780407685250852</v>
      </c>
      <c r="L85" s="381">
        <v>3001.66</v>
      </c>
      <c r="M85" s="67">
        <f t="shared" si="2"/>
        <v>3.59148194174252E-3</v>
      </c>
      <c r="N85" s="378">
        <v>275</v>
      </c>
      <c r="O85" s="227">
        <f t="shared" si="3"/>
        <v>0.98765753397919298</v>
      </c>
      <c r="P85" s="382">
        <f t="shared" si="4"/>
        <v>215.48891650455121</v>
      </c>
      <c r="Q85" s="383">
        <f t="shared" si="5"/>
        <v>59.259452038751583</v>
      </c>
      <c r="S85" s="55"/>
    </row>
    <row r="86" spans="1:31" ht="12.75">
      <c r="A86" s="984"/>
      <c r="B86" s="18">
        <v>9</v>
      </c>
      <c r="C86" s="1301" t="s">
        <v>80</v>
      </c>
      <c r="D86" s="377">
        <v>72</v>
      </c>
      <c r="E86" s="377">
        <v>2005</v>
      </c>
      <c r="F86" s="378">
        <v>40.39</v>
      </c>
      <c r="G86" s="378">
        <v>14.84</v>
      </c>
      <c r="H86" s="379">
        <v>2.5099999999999998</v>
      </c>
      <c r="I86" s="610">
        <v>23.04</v>
      </c>
      <c r="J86" s="380">
        <v>5350</v>
      </c>
      <c r="K86" s="74">
        <f t="shared" si="1"/>
        <v>23.04</v>
      </c>
      <c r="L86" s="381">
        <v>5350</v>
      </c>
      <c r="M86" s="67">
        <f t="shared" si="2"/>
        <v>4.3065420560747664E-3</v>
      </c>
      <c r="N86" s="378">
        <v>275</v>
      </c>
      <c r="O86" s="227">
        <f t="shared" si="3"/>
        <v>1.1842990654205607</v>
      </c>
      <c r="P86" s="382">
        <f t="shared" si="4"/>
        <v>258.39252336448601</v>
      </c>
      <c r="Q86" s="383">
        <f t="shared" si="5"/>
        <v>71.057943925233658</v>
      </c>
      <c r="S86" s="55"/>
    </row>
    <row r="87" spans="1:31" ht="12.75" customHeight="1" thickBot="1">
      <c r="A87" s="985"/>
      <c r="B87" s="44">
        <v>10</v>
      </c>
      <c r="C87" s="1302" t="s">
        <v>59</v>
      </c>
      <c r="D87" s="385">
        <v>39</v>
      </c>
      <c r="E87" s="385">
        <v>2007</v>
      </c>
      <c r="F87" s="1303">
        <v>19.75</v>
      </c>
      <c r="G87" s="1303">
        <v>6.27</v>
      </c>
      <c r="H87" s="1304">
        <v>2.09</v>
      </c>
      <c r="I87" s="1303">
        <f t="shared" si="0"/>
        <v>11.39</v>
      </c>
      <c r="J87" s="386">
        <v>2368.7800000000002</v>
      </c>
      <c r="K87" s="1305">
        <f t="shared" si="1"/>
        <v>11.39</v>
      </c>
      <c r="L87" s="387">
        <v>2368.7800000000002</v>
      </c>
      <c r="M87" s="1306">
        <f t="shared" si="2"/>
        <v>4.8083823740490885E-3</v>
      </c>
      <c r="N87" s="378">
        <v>275</v>
      </c>
      <c r="O87" s="1307">
        <f t="shared" si="3"/>
        <v>1.3223051528634993</v>
      </c>
      <c r="P87" s="388">
        <f t="shared" si="4"/>
        <v>288.50294244294531</v>
      </c>
      <c r="Q87" s="389">
        <f t="shared" si="5"/>
        <v>79.338309171809954</v>
      </c>
      <c r="S87" s="55"/>
    </row>
    <row r="88" spans="1:31" ht="14.25" customHeight="1">
      <c r="A88" s="1073" t="s">
        <v>315</v>
      </c>
      <c r="B88" s="47">
        <v>1</v>
      </c>
      <c r="C88" s="1308" t="s">
        <v>81</v>
      </c>
      <c r="D88" s="390">
        <v>100</v>
      </c>
      <c r="E88" s="390">
        <v>1972</v>
      </c>
      <c r="F88" s="391">
        <v>48.76</v>
      </c>
      <c r="G88" s="391">
        <v>11.2</v>
      </c>
      <c r="H88" s="1309">
        <v>13.78</v>
      </c>
      <c r="I88" s="1323">
        <v>23.78</v>
      </c>
      <c r="J88" s="392">
        <v>4426.5</v>
      </c>
      <c r="K88" s="393">
        <f t="shared" si="1"/>
        <v>23.78</v>
      </c>
      <c r="L88" s="394">
        <v>4426.5</v>
      </c>
      <c r="M88" s="1310">
        <f t="shared" si="2"/>
        <v>5.3721902180051961E-3</v>
      </c>
      <c r="N88" s="391">
        <v>275</v>
      </c>
      <c r="O88" s="1311">
        <f t="shared" si="3"/>
        <v>1.477352309951429</v>
      </c>
      <c r="P88" s="395">
        <f t="shared" si="4"/>
        <v>322.33141308031179</v>
      </c>
      <c r="Q88" s="396">
        <f t="shared" si="5"/>
        <v>88.641138597085742</v>
      </c>
      <c r="S88" s="55"/>
    </row>
    <row r="89" spans="1:31" ht="12.75">
      <c r="A89" s="1073"/>
      <c r="B89" s="20">
        <v>2</v>
      </c>
      <c r="C89" s="1312" t="s">
        <v>82</v>
      </c>
      <c r="D89" s="233">
        <v>61</v>
      </c>
      <c r="E89" s="233">
        <v>1973</v>
      </c>
      <c r="F89" s="238">
        <v>25.84</v>
      </c>
      <c r="G89" s="238">
        <v>6.94</v>
      </c>
      <c r="H89" s="397">
        <v>6.26</v>
      </c>
      <c r="I89" s="610">
        <v>12.64</v>
      </c>
      <c r="J89" s="398">
        <v>2678.27</v>
      </c>
      <c r="K89" s="234">
        <f t="shared" si="1"/>
        <v>12.64</v>
      </c>
      <c r="L89" s="399">
        <v>2678.27</v>
      </c>
      <c r="M89" s="235">
        <f t="shared" si="2"/>
        <v>4.7194644303972339E-3</v>
      </c>
      <c r="N89" s="590">
        <v>275</v>
      </c>
      <c r="O89" s="230">
        <f t="shared" si="3"/>
        <v>1.2978527183592394</v>
      </c>
      <c r="P89" s="236">
        <f t="shared" si="4"/>
        <v>283.16786582383401</v>
      </c>
      <c r="Q89" s="237">
        <f t="shared" si="5"/>
        <v>77.871163101554359</v>
      </c>
      <c r="S89" s="55"/>
    </row>
    <row r="90" spans="1:31" ht="12.75">
      <c r="A90" s="1073"/>
      <c r="B90" s="20">
        <v>3</v>
      </c>
      <c r="C90" s="1312" t="s">
        <v>87</v>
      </c>
      <c r="D90" s="233">
        <v>60</v>
      </c>
      <c r="E90" s="233">
        <v>1965</v>
      </c>
      <c r="F90" s="238">
        <v>36.229999999999997</v>
      </c>
      <c r="G90" s="238">
        <v>8.49</v>
      </c>
      <c r="H90" s="397">
        <v>9.52</v>
      </c>
      <c r="I90" s="238">
        <f>F90-G90-H90</f>
        <v>18.219999999999995</v>
      </c>
      <c r="J90" s="398">
        <v>2708.87</v>
      </c>
      <c r="K90" s="234">
        <f t="shared" si="1"/>
        <v>18.219999999999995</v>
      </c>
      <c r="L90" s="399">
        <v>2708.87</v>
      </c>
      <c r="M90" s="235">
        <f t="shared" si="2"/>
        <v>6.726051822346586E-3</v>
      </c>
      <c r="N90" s="590">
        <v>275</v>
      </c>
      <c r="O90" s="230">
        <f t="shared" si="3"/>
        <v>1.8496642511453112</v>
      </c>
      <c r="P90" s="236">
        <f t="shared" si="4"/>
        <v>403.56310934079517</v>
      </c>
      <c r="Q90" s="237">
        <f t="shared" si="5"/>
        <v>110.97985506871866</v>
      </c>
      <c r="S90" s="55"/>
    </row>
    <row r="91" spans="1:31" ht="12.75">
      <c r="A91" s="1073"/>
      <c r="B91" s="20">
        <v>4</v>
      </c>
      <c r="C91" s="1312" t="s">
        <v>258</v>
      </c>
      <c r="D91" s="233">
        <v>50</v>
      </c>
      <c r="E91" s="233">
        <v>1988</v>
      </c>
      <c r="F91" s="238">
        <v>47.75</v>
      </c>
      <c r="G91" s="238">
        <v>9.23</v>
      </c>
      <c r="H91" s="397">
        <v>8</v>
      </c>
      <c r="I91" s="238">
        <f>F91-G91-H91</f>
        <v>30.519999999999996</v>
      </c>
      <c r="J91" s="398">
        <v>3582.32</v>
      </c>
      <c r="K91" s="234">
        <f t="shared" si="1"/>
        <v>30.519999999999996</v>
      </c>
      <c r="L91" s="399">
        <v>3582.32</v>
      </c>
      <c r="M91" s="235">
        <f t="shared" si="2"/>
        <v>8.5196185712052511E-3</v>
      </c>
      <c r="N91" s="590">
        <v>275</v>
      </c>
      <c r="O91" s="230">
        <f t="shared" si="3"/>
        <v>2.3428951070814441</v>
      </c>
      <c r="P91" s="236">
        <f t="shared" si="4"/>
        <v>511.17711427231507</v>
      </c>
      <c r="Q91" s="237">
        <f t="shared" si="5"/>
        <v>140.57370642488667</v>
      </c>
      <c r="S91" s="55"/>
    </row>
    <row r="92" spans="1:31" ht="12.75">
      <c r="A92" s="1073"/>
      <c r="B92" s="20">
        <v>5</v>
      </c>
      <c r="C92" s="1312" t="s">
        <v>259</v>
      </c>
      <c r="D92" s="233">
        <v>41</v>
      </c>
      <c r="E92" s="233">
        <v>1987</v>
      </c>
      <c r="F92" s="238">
        <v>32.700000000000003</v>
      </c>
      <c r="G92" s="238">
        <v>4.9000000000000004</v>
      </c>
      <c r="H92" s="397">
        <v>6.08</v>
      </c>
      <c r="I92" s="238">
        <f>F92-G92-H92</f>
        <v>21.720000000000006</v>
      </c>
      <c r="J92" s="398">
        <v>2317.37</v>
      </c>
      <c r="K92" s="234">
        <f t="shared" si="1"/>
        <v>15.484721559353927</v>
      </c>
      <c r="L92" s="399">
        <v>1652.11</v>
      </c>
      <c r="M92" s="235">
        <f t="shared" si="2"/>
        <v>9.3726940454049237E-3</v>
      </c>
      <c r="N92" s="590">
        <v>275</v>
      </c>
      <c r="O92" s="230">
        <f t="shared" si="3"/>
        <v>2.577490862486354</v>
      </c>
      <c r="P92" s="236">
        <f>M92*60*1000</f>
        <v>562.36164272429551</v>
      </c>
      <c r="Q92" s="237">
        <f>P92*N92/1000</f>
        <v>154.64945174918125</v>
      </c>
      <c r="S92" s="55"/>
    </row>
    <row r="93" spans="1:31" ht="12.75">
      <c r="A93" s="1073"/>
      <c r="B93" s="20">
        <v>6</v>
      </c>
      <c r="C93" s="1312" t="s">
        <v>83</v>
      </c>
      <c r="D93" s="233">
        <v>60</v>
      </c>
      <c r="E93" s="233">
        <v>1968</v>
      </c>
      <c r="F93" s="238">
        <v>25.87</v>
      </c>
      <c r="G93" s="238">
        <v>7.49</v>
      </c>
      <c r="H93" s="397">
        <v>4.5999999999999996</v>
      </c>
      <c r="I93" s="610">
        <v>13.78</v>
      </c>
      <c r="J93" s="398">
        <v>2715.36</v>
      </c>
      <c r="K93" s="234">
        <f t="shared" si="1"/>
        <v>13.780000000000001</v>
      </c>
      <c r="L93" s="399">
        <v>2715.36</v>
      </c>
      <c r="M93" s="235">
        <f t="shared" si="2"/>
        <v>5.0748335395674974E-3</v>
      </c>
      <c r="N93" s="590">
        <v>275</v>
      </c>
      <c r="O93" s="230">
        <f t="shared" si="3"/>
        <v>1.3955792233810618</v>
      </c>
      <c r="P93" s="236">
        <f t="shared" si="4"/>
        <v>304.4900123740498</v>
      </c>
      <c r="Q93" s="237">
        <f t="shared" si="5"/>
        <v>83.734753402863689</v>
      </c>
      <c r="S93" s="55"/>
    </row>
    <row r="94" spans="1:31" ht="12.75">
      <c r="A94" s="1073"/>
      <c r="B94" s="20">
        <v>7</v>
      </c>
      <c r="C94" s="1312" t="s">
        <v>84</v>
      </c>
      <c r="D94" s="233">
        <v>72</v>
      </c>
      <c r="E94" s="233">
        <v>1973</v>
      </c>
      <c r="F94" s="238">
        <v>47.54</v>
      </c>
      <c r="G94" s="238">
        <v>8.51</v>
      </c>
      <c r="H94" s="397">
        <v>11.52</v>
      </c>
      <c r="I94" s="238">
        <f t="shared" ref="I94:I116" si="6">F94-G94-H94</f>
        <v>27.51</v>
      </c>
      <c r="J94" s="398">
        <v>3785.42</v>
      </c>
      <c r="K94" s="234">
        <f t="shared" si="1"/>
        <v>27.51</v>
      </c>
      <c r="L94" s="399">
        <v>3785.42</v>
      </c>
      <c r="M94" s="235">
        <f t="shared" si="2"/>
        <v>7.267357387027067E-3</v>
      </c>
      <c r="N94" s="590">
        <v>275</v>
      </c>
      <c r="O94" s="230">
        <f t="shared" si="3"/>
        <v>1.9985232814324434</v>
      </c>
      <c r="P94" s="236">
        <f t="shared" si="4"/>
        <v>436.04144322162404</v>
      </c>
      <c r="Q94" s="237">
        <f t="shared" si="5"/>
        <v>119.91139688594662</v>
      </c>
      <c r="S94" s="55"/>
    </row>
    <row r="95" spans="1:31" ht="12.75">
      <c r="A95" s="1073"/>
      <c r="B95" s="20">
        <v>8</v>
      </c>
      <c r="C95" s="1312" t="s">
        <v>86</v>
      </c>
      <c r="D95" s="233">
        <v>54</v>
      </c>
      <c r="E95" s="233">
        <v>1980</v>
      </c>
      <c r="F95" s="238">
        <v>55.39</v>
      </c>
      <c r="G95" s="238">
        <v>5.87</v>
      </c>
      <c r="H95" s="397">
        <v>14.7</v>
      </c>
      <c r="I95" s="610">
        <v>34.82</v>
      </c>
      <c r="J95" s="398">
        <v>3508.9</v>
      </c>
      <c r="K95" s="234">
        <f t="shared" si="1"/>
        <v>34.82</v>
      </c>
      <c r="L95" s="399">
        <v>3508.9</v>
      </c>
      <c r="M95" s="235">
        <f t="shared" si="2"/>
        <v>9.9233377981703674E-3</v>
      </c>
      <c r="N95" s="590">
        <v>275</v>
      </c>
      <c r="O95" s="230">
        <f t="shared" si="3"/>
        <v>2.7289178944968508</v>
      </c>
      <c r="P95" s="236">
        <f t="shared" si="4"/>
        <v>595.40026789022204</v>
      </c>
      <c r="Q95" s="237">
        <f t="shared" si="5"/>
        <v>163.73507366981107</v>
      </c>
      <c r="S95" s="55"/>
    </row>
    <row r="96" spans="1:31" ht="12.75">
      <c r="A96" s="1073"/>
      <c r="B96" s="47">
        <v>9</v>
      </c>
      <c r="C96" s="1312" t="s">
        <v>88</v>
      </c>
      <c r="D96" s="233">
        <v>54</v>
      </c>
      <c r="E96" s="233">
        <v>1985</v>
      </c>
      <c r="F96" s="238">
        <v>52.78</v>
      </c>
      <c r="G96" s="238">
        <v>7.96</v>
      </c>
      <c r="H96" s="397">
        <v>8.48</v>
      </c>
      <c r="I96" s="238">
        <f t="shared" si="6"/>
        <v>36.340000000000003</v>
      </c>
      <c r="J96" s="398">
        <v>3480.02</v>
      </c>
      <c r="K96" s="234">
        <f t="shared" si="1"/>
        <v>36.340000000000003</v>
      </c>
      <c r="L96" s="399">
        <v>3480.02</v>
      </c>
      <c r="M96" s="235">
        <f t="shared" si="2"/>
        <v>1.044246872144413E-2</v>
      </c>
      <c r="N96" s="590">
        <v>275</v>
      </c>
      <c r="O96" s="230">
        <f t="shared" si="3"/>
        <v>2.871678898397136</v>
      </c>
      <c r="P96" s="236">
        <f t="shared" si="4"/>
        <v>626.54812328664775</v>
      </c>
      <c r="Q96" s="237">
        <f t="shared" si="5"/>
        <v>172.30073390382813</v>
      </c>
      <c r="S96" s="55"/>
      <c r="T96" s="210"/>
      <c r="U96" s="211"/>
      <c r="V96" s="212"/>
      <c r="W96" s="212"/>
      <c r="X96" s="211"/>
      <c r="AE96" s="213"/>
    </row>
    <row r="97" spans="1:20" ht="13.5" thickBot="1">
      <c r="A97" s="1074"/>
      <c r="B97" s="23">
        <v>10</v>
      </c>
      <c r="C97" s="1313" t="s">
        <v>85</v>
      </c>
      <c r="D97" s="400">
        <v>61</v>
      </c>
      <c r="E97" s="400">
        <v>1975</v>
      </c>
      <c r="F97" s="401">
        <v>35.75</v>
      </c>
      <c r="G97" s="401">
        <v>7.36</v>
      </c>
      <c r="H97" s="1314">
        <v>9.6</v>
      </c>
      <c r="I97" s="401">
        <f t="shared" si="6"/>
        <v>18.79</v>
      </c>
      <c r="J97" s="402">
        <v>3635.15</v>
      </c>
      <c r="K97" s="403">
        <f t="shared" si="1"/>
        <v>18.79</v>
      </c>
      <c r="L97" s="404">
        <v>3635.15</v>
      </c>
      <c r="M97" s="405">
        <f t="shared" si="2"/>
        <v>5.168975145454795E-3</v>
      </c>
      <c r="N97" s="590">
        <v>275</v>
      </c>
      <c r="O97" s="1315">
        <f t="shared" si="3"/>
        <v>1.4214681650000687</v>
      </c>
      <c r="P97" s="406">
        <f t="shared" si="4"/>
        <v>310.13850872728773</v>
      </c>
      <c r="Q97" s="407">
        <f t="shared" si="5"/>
        <v>85.288089900004124</v>
      </c>
      <c r="S97" s="55"/>
      <c r="T97" s="55"/>
    </row>
    <row r="98" spans="1:20" ht="12.75">
      <c r="A98" s="1106" t="s">
        <v>316</v>
      </c>
      <c r="B98" s="115">
        <v>1</v>
      </c>
      <c r="C98" s="1316" t="s">
        <v>69</v>
      </c>
      <c r="D98" s="408">
        <v>108</v>
      </c>
      <c r="E98" s="408">
        <v>1968</v>
      </c>
      <c r="F98" s="239">
        <v>71.05</v>
      </c>
      <c r="G98" s="409">
        <v>7.9</v>
      </c>
      <c r="H98" s="410">
        <v>17.2</v>
      </c>
      <c r="I98" s="239">
        <f t="shared" si="6"/>
        <v>45.95</v>
      </c>
      <c r="J98" s="411">
        <v>2558.44</v>
      </c>
      <c r="K98" s="239">
        <f t="shared" si="1"/>
        <v>45.95</v>
      </c>
      <c r="L98" s="412">
        <v>2558.44</v>
      </c>
      <c r="M98" s="240">
        <f t="shared" si="2"/>
        <v>1.796016322446491E-2</v>
      </c>
      <c r="N98" s="239">
        <v>275</v>
      </c>
      <c r="O98" s="242">
        <f t="shared" si="3"/>
        <v>4.9390448867278502</v>
      </c>
      <c r="P98" s="243">
        <f t="shared" si="4"/>
        <v>1077.6097934678946</v>
      </c>
      <c r="Q98" s="244">
        <f t="shared" si="5"/>
        <v>296.34269320367105</v>
      </c>
      <c r="S98" s="55"/>
      <c r="T98" s="55"/>
    </row>
    <row r="99" spans="1:20" ht="12.75" customHeight="1">
      <c r="A99" s="1107"/>
      <c r="B99" s="109">
        <v>2</v>
      </c>
      <c r="C99" s="1317" t="s">
        <v>63</v>
      </c>
      <c r="D99" s="413">
        <v>59</v>
      </c>
      <c r="E99" s="413">
        <v>1981</v>
      </c>
      <c r="F99" s="414">
        <v>56.72</v>
      </c>
      <c r="G99" s="414">
        <v>8.4499999999999993</v>
      </c>
      <c r="H99" s="415">
        <v>9.6</v>
      </c>
      <c r="I99" s="414">
        <f t="shared" si="6"/>
        <v>38.669999999999995</v>
      </c>
      <c r="J99" s="416">
        <v>3418.76</v>
      </c>
      <c r="K99" s="414">
        <f t="shared" si="1"/>
        <v>37.963281306672592</v>
      </c>
      <c r="L99" s="417">
        <v>3356.28</v>
      </c>
      <c r="M99" s="418">
        <f t="shared" si="2"/>
        <v>1.1311118651206868E-2</v>
      </c>
      <c r="N99" s="414">
        <v>275</v>
      </c>
      <c r="O99" s="245">
        <f t="shared" si="3"/>
        <v>3.1105576290818888</v>
      </c>
      <c r="P99" s="246">
        <f t="shared" si="4"/>
        <v>678.66711907241211</v>
      </c>
      <c r="Q99" s="247">
        <f t="shared" si="5"/>
        <v>186.63345774491333</v>
      </c>
      <c r="S99" s="55"/>
      <c r="T99" s="55"/>
    </row>
    <row r="100" spans="1:20" ht="12.75" customHeight="1">
      <c r="A100" s="1107"/>
      <c r="B100" s="109">
        <v>3</v>
      </c>
      <c r="C100" s="1317" t="s">
        <v>62</v>
      </c>
      <c r="D100" s="413">
        <v>57</v>
      </c>
      <c r="E100" s="413">
        <v>1982</v>
      </c>
      <c r="F100" s="414">
        <v>69.760000000000005</v>
      </c>
      <c r="G100" s="414">
        <v>6.87</v>
      </c>
      <c r="H100" s="415">
        <v>8.64</v>
      </c>
      <c r="I100" s="414">
        <f t="shared" si="6"/>
        <v>54.250000000000007</v>
      </c>
      <c r="J100" s="416">
        <v>3486.09</v>
      </c>
      <c r="K100" s="414">
        <f t="shared" si="1"/>
        <v>54.250000000000007</v>
      </c>
      <c r="L100" s="417">
        <v>3486.09</v>
      </c>
      <c r="M100" s="418">
        <f t="shared" si="2"/>
        <v>1.5561847227122652E-2</v>
      </c>
      <c r="N100" s="414">
        <v>275</v>
      </c>
      <c r="O100" s="245">
        <f>M100*N100</f>
        <v>4.2795079874587296</v>
      </c>
      <c r="P100" s="246">
        <f>M100*60*1000</f>
        <v>933.71083362735919</v>
      </c>
      <c r="Q100" s="247">
        <f>P100*N100/1000</f>
        <v>256.77047924752378</v>
      </c>
      <c r="S100" s="55"/>
      <c r="T100" s="55"/>
    </row>
    <row r="101" spans="1:20" ht="12.75" customHeight="1">
      <c r="A101" s="1107"/>
      <c r="B101" s="109">
        <v>4</v>
      </c>
      <c r="C101" s="1317" t="s">
        <v>66</v>
      </c>
      <c r="D101" s="413">
        <v>107</v>
      </c>
      <c r="E101" s="413">
        <v>1974</v>
      </c>
      <c r="F101" s="414">
        <v>55.6</v>
      </c>
      <c r="G101" s="414">
        <v>9.5500000000000007</v>
      </c>
      <c r="H101" s="415">
        <v>17.04</v>
      </c>
      <c r="I101" s="414">
        <f t="shared" si="6"/>
        <v>29.009999999999998</v>
      </c>
      <c r="J101" s="416">
        <v>2559.98</v>
      </c>
      <c r="K101" s="414">
        <f t="shared" si="1"/>
        <v>28.365202384393623</v>
      </c>
      <c r="L101" s="417">
        <v>2503.08</v>
      </c>
      <c r="M101" s="418">
        <f t="shared" si="2"/>
        <v>1.1332119782185797E-2</v>
      </c>
      <c r="N101" s="414">
        <v>275</v>
      </c>
      <c r="O101" s="245">
        <f t="shared" si="3"/>
        <v>3.1163329401010942</v>
      </c>
      <c r="P101" s="246">
        <f t="shared" si="4"/>
        <v>679.92718693114784</v>
      </c>
      <c r="Q101" s="247">
        <f t="shared" si="5"/>
        <v>186.97997640606565</v>
      </c>
      <c r="S101" s="55"/>
      <c r="T101" s="55"/>
    </row>
    <row r="102" spans="1:20" ht="12.75" customHeight="1">
      <c r="A102" s="1107"/>
      <c r="B102" s="109">
        <v>5</v>
      </c>
      <c r="C102" s="1317" t="s">
        <v>65</v>
      </c>
      <c r="D102" s="413">
        <v>54</v>
      </c>
      <c r="E102" s="413">
        <v>1987</v>
      </c>
      <c r="F102" s="414">
        <v>44.79</v>
      </c>
      <c r="G102" s="414">
        <v>6.12</v>
      </c>
      <c r="H102" s="415">
        <v>8.4</v>
      </c>
      <c r="I102" s="414">
        <f t="shared" si="6"/>
        <v>30.270000000000003</v>
      </c>
      <c r="J102" s="416">
        <v>2177.62</v>
      </c>
      <c r="K102" s="414">
        <f t="shared" si="1"/>
        <v>30.270000000000003</v>
      </c>
      <c r="L102" s="417">
        <v>2177.62</v>
      </c>
      <c r="M102" s="418">
        <f t="shared" si="2"/>
        <v>1.3900496872732619E-2</v>
      </c>
      <c r="N102" s="414">
        <v>275</v>
      </c>
      <c r="O102" s="245">
        <f t="shared" si="3"/>
        <v>3.8226366400014702</v>
      </c>
      <c r="P102" s="246">
        <f t="shared" si="4"/>
        <v>834.02981236395715</v>
      </c>
      <c r="Q102" s="247">
        <f t="shared" si="5"/>
        <v>229.35819840008821</v>
      </c>
      <c r="S102" s="55"/>
      <c r="T102" s="55"/>
    </row>
    <row r="103" spans="1:20" ht="12.75" customHeight="1">
      <c r="A103" s="1107"/>
      <c r="B103" s="109">
        <v>6</v>
      </c>
      <c r="C103" s="1317" t="s">
        <v>67</v>
      </c>
      <c r="D103" s="413">
        <v>118</v>
      </c>
      <c r="E103" s="413">
        <v>1961</v>
      </c>
      <c r="F103" s="414">
        <v>55.39</v>
      </c>
      <c r="G103" s="414">
        <v>12.14</v>
      </c>
      <c r="H103" s="415">
        <v>0</v>
      </c>
      <c r="I103" s="414">
        <f>F103-G103-H103</f>
        <v>43.25</v>
      </c>
      <c r="J103" s="416">
        <v>2620.23</v>
      </c>
      <c r="K103" s="414">
        <f t="shared" si="1"/>
        <v>43.25</v>
      </c>
      <c r="L103" s="417">
        <v>2620.23</v>
      </c>
      <c r="M103" s="418">
        <f t="shared" si="2"/>
        <v>1.6506184571583409E-2</v>
      </c>
      <c r="N103" s="414">
        <v>275</v>
      </c>
      <c r="O103" s="245">
        <f t="shared" si="3"/>
        <v>4.5392007571854371</v>
      </c>
      <c r="P103" s="246">
        <f t="shared" si="4"/>
        <v>990.37107429500463</v>
      </c>
      <c r="Q103" s="247">
        <f t="shared" si="5"/>
        <v>272.35204543112627</v>
      </c>
      <c r="S103" s="55"/>
      <c r="T103" s="55"/>
    </row>
    <row r="104" spans="1:20" s="58" customFormat="1" ht="12.75" customHeight="1">
      <c r="A104" s="1107"/>
      <c r="B104" s="114">
        <v>7</v>
      </c>
      <c r="C104" s="1317" t="s">
        <v>64</v>
      </c>
      <c r="D104" s="413">
        <v>47</v>
      </c>
      <c r="E104" s="413">
        <v>1979</v>
      </c>
      <c r="F104" s="414">
        <v>54.4</v>
      </c>
      <c r="G104" s="414">
        <v>7.18</v>
      </c>
      <c r="H104" s="415">
        <v>7.78</v>
      </c>
      <c r="I104" s="414">
        <f t="shared" si="6"/>
        <v>39.44</v>
      </c>
      <c r="J104" s="416">
        <v>2974.8700000000003</v>
      </c>
      <c r="K104" s="414">
        <f t="shared" si="1"/>
        <v>38.689480347040373</v>
      </c>
      <c r="L104" s="417">
        <v>2918.26</v>
      </c>
      <c r="M104" s="418">
        <f t="shared" si="2"/>
        <v>1.3257722186179563E-2</v>
      </c>
      <c r="N104" s="414">
        <v>275</v>
      </c>
      <c r="O104" s="245">
        <f t="shared" si="3"/>
        <v>3.6458736011993795</v>
      </c>
      <c r="P104" s="246">
        <f t="shared" si="4"/>
        <v>795.4633311707737</v>
      </c>
      <c r="Q104" s="247">
        <f t="shared" si="5"/>
        <v>218.75241607196276</v>
      </c>
      <c r="S104" s="55"/>
      <c r="T104" s="55"/>
    </row>
    <row r="105" spans="1:20" ht="12.75" customHeight="1">
      <c r="A105" s="1107"/>
      <c r="B105" s="115">
        <v>8</v>
      </c>
      <c r="C105" s="1317" t="s">
        <v>68</v>
      </c>
      <c r="D105" s="413">
        <v>38</v>
      </c>
      <c r="E105" s="413">
        <v>1990</v>
      </c>
      <c r="F105" s="414">
        <v>38.04</v>
      </c>
      <c r="G105" s="414">
        <v>5.54</v>
      </c>
      <c r="H105" s="415">
        <v>5.84</v>
      </c>
      <c r="I105" s="414">
        <f t="shared" si="6"/>
        <v>26.66</v>
      </c>
      <c r="J105" s="416">
        <v>2118.5700000000002</v>
      </c>
      <c r="K105" s="414">
        <f t="shared" si="1"/>
        <v>26.66</v>
      </c>
      <c r="L105" s="417">
        <v>2118.5700000000002</v>
      </c>
      <c r="M105" s="418">
        <f t="shared" si="2"/>
        <v>1.2583959935239334E-2</v>
      </c>
      <c r="N105" s="414">
        <v>275</v>
      </c>
      <c r="O105" s="245">
        <f t="shared" si="3"/>
        <v>3.4605889821908171</v>
      </c>
      <c r="P105" s="246">
        <f t="shared" si="4"/>
        <v>755.0375961143601</v>
      </c>
      <c r="Q105" s="247">
        <f t="shared" si="5"/>
        <v>207.63533893144901</v>
      </c>
      <c r="S105" s="55"/>
      <c r="T105" s="55"/>
    </row>
    <row r="106" spans="1:20" s="58" customFormat="1" ht="12.75" customHeight="1">
      <c r="A106" s="1107"/>
      <c r="B106" s="114">
        <v>9</v>
      </c>
      <c r="C106" s="1317" t="s">
        <v>89</v>
      </c>
      <c r="D106" s="413">
        <v>47</v>
      </c>
      <c r="E106" s="413">
        <v>1981</v>
      </c>
      <c r="F106" s="414">
        <v>53.57</v>
      </c>
      <c r="G106" s="414">
        <v>8.57</v>
      </c>
      <c r="H106" s="415">
        <v>10.15</v>
      </c>
      <c r="I106" s="610">
        <v>34.85</v>
      </c>
      <c r="J106" s="416">
        <v>2980.63</v>
      </c>
      <c r="K106" s="414">
        <f t="shared" si="1"/>
        <v>33.368018841654283</v>
      </c>
      <c r="L106" s="417">
        <v>2853.88</v>
      </c>
      <c r="M106" s="418">
        <f t="shared" si="2"/>
        <v>1.1692159040202911E-2</v>
      </c>
      <c r="N106" s="414">
        <v>275</v>
      </c>
      <c r="O106" s="245">
        <f t="shared" si="3"/>
        <v>3.2153437360558006</v>
      </c>
      <c r="P106" s="246">
        <f t="shared" si="4"/>
        <v>701.52954241217469</v>
      </c>
      <c r="Q106" s="247">
        <f t="shared" si="5"/>
        <v>192.92062416334807</v>
      </c>
      <c r="S106" s="55"/>
      <c r="T106" s="55"/>
    </row>
    <row r="107" spans="1:20" ht="12.75" customHeight="1" thickBot="1">
      <c r="A107" s="1108"/>
      <c r="B107" s="110">
        <v>10</v>
      </c>
      <c r="C107" s="1318" t="s">
        <v>70</v>
      </c>
      <c r="D107" s="420">
        <v>92</v>
      </c>
      <c r="E107" s="420">
        <v>1991</v>
      </c>
      <c r="F107" s="421">
        <v>73.81</v>
      </c>
      <c r="G107" s="421">
        <v>8.94</v>
      </c>
      <c r="H107" s="422">
        <v>15.12</v>
      </c>
      <c r="I107" s="421">
        <f t="shared" si="6"/>
        <v>49.750000000000007</v>
      </c>
      <c r="J107" s="423">
        <v>3722</v>
      </c>
      <c r="K107" s="421">
        <f t="shared" si="1"/>
        <v>47.409263836646971</v>
      </c>
      <c r="L107" s="424">
        <v>3546.88</v>
      </c>
      <c r="M107" s="425">
        <f t="shared" si="2"/>
        <v>1.3366469639978508E-2</v>
      </c>
      <c r="N107" s="414">
        <v>275</v>
      </c>
      <c r="O107" s="248">
        <f t="shared" si="3"/>
        <v>3.6757791509940896</v>
      </c>
      <c r="P107" s="249">
        <f t="shared" si="4"/>
        <v>801.98817839871049</v>
      </c>
      <c r="Q107" s="250">
        <f t="shared" si="5"/>
        <v>220.54674905964538</v>
      </c>
      <c r="S107" s="55"/>
      <c r="T107" s="55"/>
    </row>
    <row r="108" spans="1:20" ht="12.75">
      <c r="A108" s="1065" t="s">
        <v>317</v>
      </c>
      <c r="B108" s="116">
        <v>1</v>
      </c>
      <c r="C108" s="1319" t="s">
        <v>99</v>
      </c>
      <c r="D108" s="793">
        <v>28</v>
      </c>
      <c r="E108" s="793">
        <v>1957</v>
      </c>
      <c r="F108" s="794">
        <v>34.76</v>
      </c>
      <c r="G108" s="794">
        <v>0</v>
      </c>
      <c r="H108" s="795">
        <v>0</v>
      </c>
      <c r="I108" s="821">
        <v>34.76</v>
      </c>
      <c r="J108" s="796">
        <v>1461.5500000000002</v>
      </c>
      <c r="K108" s="794">
        <f t="shared" si="1"/>
        <v>30.921190790599017</v>
      </c>
      <c r="L108" s="797">
        <v>1300.1400000000001</v>
      </c>
      <c r="M108" s="798">
        <f t="shared" si="2"/>
        <v>2.3782970134446302E-2</v>
      </c>
      <c r="N108" s="794">
        <v>275</v>
      </c>
      <c r="O108" s="799">
        <f t="shared" si="3"/>
        <v>6.540316786972733</v>
      </c>
      <c r="P108" s="800">
        <f t="shared" si="4"/>
        <v>1426.9782080667781</v>
      </c>
      <c r="Q108" s="801">
        <f t="shared" si="5"/>
        <v>392.41900721836396</v>
      </c>
      <c r="S108" s="55"/>
      <c r="T108" s="55"/>
    </row>
    <row r="109" spans="1:20" ht="12.75" customHeight="1">
      <c r="A109" s="1066"/>
      <c r="B109" s="25">
        <v>2</v>
      </c>
      <c r="C109" s="1320" t="s">
        <v>72</v>
      </c>
      <c r="D109" s="802">
        <v>103</v>
      </c>
      <c r="E109" s="802">
        <v>1972</v>
      </c>
      <c r="F109" s="803">
        <v>64.13</v>
      </c>
      <c r="G109" s="804">
        <v>8.58</v>
      </c>
      <c r="H109" s="805">
        <v>15.82</v>
      </c>
      <c r="I109" s="803">
        <f t="shared" si="6"/>
        <v>39.729999999999997</v>
      </c>
      <c r="J109" s="806">
        <v>2584.1</v>
      </c>
      <c r="K109" s="803">
        <f t="shared" si="1"/>
        <v>38.28138709802252</v>
      </c>
      <c r="L109" s="807">
        <v>2489.88</v>
      </c>
      <c r="M109" s="808">
        <f t="shared" si="2"/>
        <v>1.5374791997213729E-2</v>
      </c>
      <c r="N109" s="804">
        <v>275</v>
      </c>
      <c r="O109" s="809">
        <f t="shared" si="3"/>
        <v>4.2280677992337754</v>
      </c>
      <c r="P109" s="810">
        <f t="shared" si="4"/>
        <v>922.48751983282375</v>
      </c>
      <c r="Q109" s="811">
        <f t="shared" si="5"/>
        <v>253.68406795402655</v>
      </c>
      <c r="S109" s="55"/>
      <c r="T109" s="55"/>
    </row>
    <row r="110" spans="1:20" ht="12.75" customHeight="1">
      <c r="A110" s="1066"/>
      <c r="B110" s="25">
        <v>3</v>
      </c>
      <c r="C110" s="1320" t="s">
        <v>71</v>
      </c>
      <c r="D110" s="802">
        <v>77</v>
      </c>
      <c r="E110" s="802">
        <v>1960</v>
      </c>
      <c r="F110" s="803">
        <v>41.95</v>
      </c>
      <c r="G110" s="803">
        <v>5.87</v>
      </c>
      <c r="H110" s="805">
        <v>1.1599999999999999</v>
      </c>
      <c r="I110" s="803">
        <f t="shared" si="6"/>
        <v>34.920000000000009</v>
      </c>
      <c r="J110" s="806">
        <v>1264.19</v>
      </c>
      <c r="K110" s="803">
        <f t="shared" si="1"/>
        <v>34.494890799642462</v>
      </c>
      <c r="L110" s="807">
        <v>1248.8</v>
      </c>
      <c r="M110" s="808">
        <f t="shared" si="2"/>
        <v>2.7622430172679742E-2</v>
      </c>
      <c r="N110" s="804">
        <v>275</v>
      </c>
      <c r="O110" s="809">
        <f t="shared" si="3"/>
        <v>7.5961682974869289</v>
      </c>
      <c r="P110" s="810">
        <f t="shared" si="4"/>
        <v>1657.3458103607845</v>
      </c>
      <c r="Q110" s="811">
        <f t="shared" si="5"/>
        <v>455.77009784921574</v>
      </c>
      <c r="S110" s="55"/>
      <c r="T110" s="55"/>
    </row>
    <row r="111" spans="1:20" ht="12.75" customHeight="1">
      <c r="A111" s="1066"/>
      <c r="B111" s="25">
        <v>4</v>
      </c>
      <c r="C111" s="1320" t="s">
        <v>100</v>
      </c>
      <c r="D111" s="802">
        <v>18</v>
      </c>
      <c r="E111" s="802">
        <v>1959</v>
      </c>
      <c r="F111" s="803">
        <v>25.2</v>
      </c>
      <c r="G111" s="803">
        <v>2.04</v>
      </c>
      <c r="H111" s="805">
        <v>0</v>
      </c>
      <c r="I111" s="803">
        <f t="shared" si="6"/>
        <v>23.16</v>
      </c>
      <c r="J111" s="806">
        <v>963.76</v>
      </c>
      <c r="K111" s="803">
        <f t="shared" si="1"/>
        <v>23.16</v>
      </c>
      <c r="L111" s="807">
        <v>963.76</v>
      </c>
      <c r="M111" s="808">
        <f t="shared" si="2"/>
        <v>2.4030879057026645E-2</v>
      </c>
      <c r="N111" s="804">
        <v>275</v>
      </c>
      <c r="O111" s="809">
        <f t="shared" si="3"/>
        <v>6.6084917406823278</v>
      </c>
      <c r="P111" s="810">
        <f t="shared" si="4"/>
        <v>1441.8527434215987</v>
      </c>
      <c r="Q111" s="811">
        <f t="shared" si="5"/>
        <v>396.50950444093962</v>
      </c>
      <c r="S111" s="55"/>
      <c r="T111" s="55"/>
    </row>
    <row r="112" spans="1:20" ht="12.75" customHeight="1">
      <c r="A112" s="1066"/>
      <c r="B112" s="25">
        <v>5</v>
      </c>
      <c r="C112" s="1320" t="s">
        <v>74</v>
      </c>
      <c r="D112" s="802">
        <v>25</v>
      </c>
      <c r="E112" s="802">
        <v>1957</v>
      </c>
      <c r="F112" s="803">
        <v>35.24</v>
      </c>
      <c r="G112" s="803">
        <v>0</v>
      </c>
      <c r="H112" s="805">
        <v>0</v>
      </c>
      <c r="I112" s="822">
        <v>35.24</v>
      </c>
      <c r="J112" s="806">
        <v>1561.46</v>
      </c>
      <c r="K112" s="803">
        <f t="shared" si="1"/>
        <v>35.24</v>
      </c>
      <c r="L112" s="807">
        <v>1561.46</v>
      </c>
      <c r="M112" s="808">
        <f t="shared" si="2"/>
        <v>2.2568621674586606E-2</v>
      </c>
      <c r="N112" s="804">
        <v>275</v>
      </c>
      <c r="O112" s="809">
        <f t="shared" si="3"/>
        <v>6.2063709605113164</v>
      </c>
      <c r="P112" s="810">
        <f t="shared" si="4"/>
        <v>1354.1173004751963</v>
      </c>
      <c r="Q112" s="811">
        <f t="shared" si="5"/>
        <v>372.38225763067902</v>
      </c>
      <c r="S112" s="55"/>
      <c r="T112" s="55"/>
    </row>
    <row r="113" spans="1:20" ht="12.75" customHeight="1">
      <c r="A113" s="1066"/>
      <c r="B113" s="25">
        <v>6</v>
      </c>
      <c r="C113" s="1320" t="s">
        <v>73</v>
      </c>
      <c r="D113" s="802">
        <v>55</v>
      </c>
      <c r="E113" s="802">
        <v>1977</v>
      </c>
      <c r="F113" s="803">
        <v>58.11</v>
      </c>
      <c r="G113" s="803">
        <v>3.41</v>
      </c>
      <c r="H113" s="805">
        <v>8.56</v>
      </c>
      <c r="I113" s="803">
        <f t="shared" si="6"/>
        <v>46.14</v>
      </c>
      <c r="J113" s="806">
        <v>2217.3200000000002</v>
      </c>
      <c r="K113" s="803">
        <f t="shared" si="1"/>
        <v>46.14</v>
      </c>
      <c r="L113" s="807">
        <v>2217.3200000000002</v>
      </c>
      <c r="M113" s="808">
        <f t="shared" si="2"/>
        <v>2.0808904443201701E-2</v>
      </c>
      <c r="N113" s="804">
        <v>275</v>
      </c>
      <c r="O113" s="809">
        <f t="shared" si="3"/>
        <v>5.7224487218804674</v>
      </c>
      <c r="P113" s="810">
        <f t="shared" si="4"/>
        <v>1248.5342665921021</v>
      </c>
      <c r="Q113" s="811">
        <f t="shared" si="5"/>
        <v>343.34692331282804</v>
      </c>
      <c r="S113" s="55"/>
      <c r="T113" s="55"/>
    </row>
    <row r="114" spans="1:20" ht="12.75" customHeight="1">
      <c r="A114" s="1066"/>
      <c r="B114" s="25">
        <v>7</v>
      </c>
      <c r="C114" s="1320" t="s">
        <v>101</v>
      </c>
      <c r="D114" s="802">
        <v>20</v>
      </c>
      <c r="E114" s="802">
        <v>1959</v>
      </c>
      <c r="F114" s="803">
        <v>24.85</v>
      </c>
      <c r="G114" s="803">
        <v>2.65</v>
      </c>
      <c r="H114" s="805">
        <v>0</v>
      </c>
      <c r="I114" s="803">
        <f t="shared" si="6"/>
        <v>22.200000000000003</v>
      </c>
      <c r="J114" s="806">
        <v>985.37</v>
      </c>
      <c r="K114" s="803">
        <f t="shared" si="1"/>
        <v>22.200000000000003</v>
      </c>
      <c r="L114" s="807">
        <v>985.37</v>
      </c>
      <c r="M114" s="808">
        <f t="shared" si="2"/>
        <v>2.2529608167490386E-2</v>
      </c>
      <c r="N114" s="804">
        <v>275</v>
      </c>
      <c r="O114" s="809">
        <f t="shared" si="3"/>
        <v>6.1956422460598564</v>
      </c>
      <c r="P114" s="810">
        <f t="shared" si="4"/>
        <v>1351.776490049423</v>
      </c>
      <c r="Q114" s="811">
        <f t="shared" si="5"/>
        <v>371.73853476359136</v>
      </c>
      <c r="S114" s="55"/>
      <c r="T114" s="55"/>
    </row>
    <row r="115" spans="1:20" ht="13.5" customHeight="1">
      <c r="A115" s="1066"/>
      <c r="B115" s="117">
        <v>8</v>
      </c>
      <c r="C115" s="1320" t="s">
        <v>76</v>
      </c>
      <c r="D115" s="802">
        <v>63</v>
      </c>
      <c r="E115" s="802">
        <v>1960</v>
      </c>
      <c r="F115" s="803">
        <v>35.42</v>
      </c>
      <c r="G115" s="803">
        <v>4.54</v>
      </c>
      <c r="H115" s="805">
        <v>0</v>
      </c>
      <c r="I115" s="803">
        <f t="shared" si="6"/>
        <v>30.880000000000003</v>
      </c>
      <c r="J115" s="806">
        <v>923.99</v>
      </c>
      <c r="K115" s="803">
        <f t="shared" si="1"/>
        <v>30.880000000000003</v>
      </c>
      <c r="L115" s="807">
        <v>923.99</v>
      </c>
      <c r="M115" s="808">
        <f t="shared" si="2"/>
        <v>3.3420275111202505E-2</v>
      </c>
      <c r="N115" s="804">
        <v>275</v>
      </c>
      <c r="O115" s="809">
        <f t="shared" si="3"/>
        <v>9.1905756555806892</v>
      </c>
      <c r="P115" s="810">
        <f t="shared" si="4"/>
        <v>2005.2165066721504</v>
      </c>
      <c r="Q115" s="811">
        <f t="shared" si="5"/>
        <v>551.43453933484147</v>
      </c>
      <c r="S115" s="55"/>
      <c r="T115" s="55"/>
    </row>
    <row r="116" spans="1:20" ht="12.75" customHeight="1">
      <c r="A116" s="1066"/>
      <c r="B116" s="25">
        <v>9</v>
      </c>
      <c r="C116" s="1320" t="s">
        <v>75</v>
      </c>
      <c r="D116" s="802">
        <v>19</v>
      </c>
      <c r="E116" s="802">
        <v>1959</v>
      </c>
      <c r="F116" s="803">
        <v>24.49</v>
      </c>
      <c r="G116" s="803">
        <v>2.69</v>
      </c>
      <c r="H116" s="805">
        <v>0</v>
      </c>
      <c r="I116" s="803">
        <f t="shared" si="6"/>
        <v>21.799999999999997</v>
      </c>
      <c r="J116" s="806">
        <v>1005.84</v>
      </c>
      <c r="K116" s="803">
        <f t="shared" si="1"/>
        <v>21.799999999999997</v>
      </c>
      <c r="L116" s="807">
        <v>1005.84</v>
      </c>
      <c r="M116" s="808">
        <f t="shared" si="2"/>
        <v>2.1673427185238205E-2</v>
      </c>
      <c r="N116" s="804">
        <v>275</v>
      </c>
      <c r="O116" s="809">
        <f t="shared" si="3"/>
        <v>5.9601924759405067</v>
      </c>
      <c r="P116" s="810">
        <f t="shared" si="4"/>
        <v>1300.4056311142924</v>
      </c>
      <c r="Q116" s="811">
        <f t="shared" si="5"/>
        <v>357.61154855643042</v>
      </c>
      <c r="S116" s="55"/>
      <c r="T116" s="55"/>
    </row>
    <row r="117" spans="1:20" ht="12.75" customHeight="1" thickBot="1">
      <c r="A117" s="1090"/>
      <c r="B117" s="66">
        <v>10</v>
      </c>
      <c r="C117" s="1321" t="s">
        <v>102</v>
      </c>
      <c r="D117" s="812">
        <v>8</v>
      </c>
      <c r="E117" s="812">
        <v>1901</v>
      </c>
      <c r="F117" s="813">
        <v>9.68</v>
      </c>
      <c r="G117" s="813">
        <v>0</v>
      </c>
      <c r="H117" s="814">
        <v>0</v>
      </c>
      <c r="I117" s="1324">
        <v>9.68</v>
      </c>
      <c r="J117" s="815">
        <v>330.14</v>
      </c>
      <c r="K117" s="813">
        <f t="shared" si="1"/>
        <v>8.6350033319197923</v>
      </c>
      <c r="L117" s="816">
        <v>294.5</v>
      </c>
      <c r="M117" s="817">
        <f t="shared" si="2"/>
        <v>2.932089416611135E-2</v>
      </c>
      <c r="N117" s="804">
        <v>275</v>
      </c>
      <c r="O117" s="818">
        <f t="shared" si="3"/>
        <v>8.0632458956806214</v>
      </c>
      <c r="P117" s="819">
        <f t="shared" si="4"/>
        <v>1759.253649966681</v>
      </c>
      <c r="Q117" s="820">
        <f t="shared" si="5"/>
        <v>483.79475374083728</v>
      </c>
      <c r="S117" s="55"/>
      <c r="T117" s="55"/>
    </row>
    <row r="118" spans="1:20" ht="12.75">
      <c r="C118" s="1"/>
      <c r="S118" s="55"/>
      <c r="T118" s="55"/>
    </row>
    <row r="119" spans="1:20" ht="12.75">
      <c r="A119" s="5" t="s">
        <v>198</v>
      </c>
      <c r="B119" s="251" t="s">
        <v>199</v>
      </c>
      <c r="C119" s="1"/>
      <c r="D119" s="1"/>
      <c r="E119" s="1"/>
      <c r="S119" s="55"/>
      <c r="T119" s="55"/>
    </row>
    <row r="120" spans="1:20" ht="12.75">
      <c r="A120" s="426"/>
      <c r="B120" s="251" t="s">
        <v>200</v>
      </c>
      <c r="C120" s="1"/>
      <c r="D120" s="1"/>
      <c r="E120" s="1"/>
      <c r="S120" s="55"/>
      <c r="T120" s="55"/>
    </row>
    <row r="121" spans="1:20" ht="15">
      <c r="A121" s="1105" t="s">
        <v>48</v>
      </c>
      <c r="B121" s="1105"/>
      <c r="C121" s="1105"/>
      <c r="D121" s="1105"/>
      <c r="E121" s="1105"/>
      <c r="F121" s="1105"/>
      <c r="G121" s="1105"/>
      <c r="H121" s="1105"/>
      <c r="I121" s="1105"/>
      <c r="J121" s="1105"/>
      <c r="K121" s="1105"/>
      <c r="L121" s="1105"/>
      <c r="M121" s="1105"/>
      <c r="N121" s="1105"/>
      <c r="O121" s="1105"/>
      <c r="P121" s="1105"/>
      <c r="Q121" s="1105"/>
      <c r="S121" s="601"/>
      <c r="T121" s="601"/>
    </row>
    <row r="122" spans="1:20" ht="13.5" thickBot="1">
      <c r="A122" s="993" t="s">
        <v>847</v>
      </c>
      <c r="B122" s="993"/>
      <c r="C122" s="993"/>
      <c r="D122" s="993"/>
      <c r="E122" s="993"/>
      <c r="F122" s="993"/>
      <c r="G122" s="993"/>
      <c r="H122" s="993"/>
      <c r="I122" s="993"/>
      <c r="J122" s="993"/>
      <c r="K122" s="993"/>
      <c r="L122" s="993"/>
      <c r="M122" s="993"/>
      <c r="N122" s="993"/>
      <c r="O122" s="993"/>
      <c r="P122" s="993"/>
      <c r="Q122" s="993"/>
      <c r="S122" s="55"/>
      <c r="T122" s="55"/>
    </row>
    <row r="123" spans="1:20" ht="12.75" customHeight="1">
      <c r="A123" s="994" t="s">
        <v>1</v>
      </c>
      <c r="B123" s="997" t="s">
        <v>0</v>
      </c>
      <c r="C123" s="1000" t="s">
        <v>2</v>
      </c>
      <c r="D123" s="1000" t="s">
        <v>3</v>
      </c>
      <c r="E123" s="1000" t="s">
        <v>13</v>
      </c>
      <c r="F123" s="1004" t="s">
        <v>14</v>
      </c>
      <c r="G123" s="1005"/>
      <c r="H123" s="1005"/>
      <c r="I123" s="1006"/>
      <c r="J123" s="1000" t="s">
        <v>4</v>
      </c>
      <c r="K123" s="1000" t="s">
        <v>15</v>
      </c>
      <c r="L123" s="1000" t="s">
        <v>5</v>
      </c>
      <c r="M123" s="1000" t="s">
        <v>6</v>
      </c>
      <c r="N123" s="1000" t="s">
        <v>16</v>
      </c>
      <c r="O123" s="1000" t="s">
        <v>17</v>
      </c>
      <c r="P123" s="1000" t="s">
        <v>25</v>
      </c>
      <c r="Q123" s="1103" t="s">
        <v>26</v>
      </c>
      <c r="S123" s="55"/>
      <c r="T123" s="55"/>
    </row>
    <row r="124" spans="1:20" ht="55.5" customHeight="1" thickBot="1">
      <c r="A124" s="996"/>
      <c r="B124" s="999"/>
      <c r="C124" s="1002"/>
      <c r="D124" s="1002"/>
      <c r="E124" s="1002"/>
      <c r="F124" s="14" t="s">
        <v>18</v>
      </c>
      <c r="G124" s="15" t="s">
        <v>19</v>
      </c>
      <c r="H124" s="15" t="s">
        <v>32</v>
      </c>
      <c r="I124" s="14" t="s">
        <v>21</v>
      </c>
      <c r="J124" s="1002"/>
      <c r="K124" s="1002"/>
      <c r="L124" s="1002"/>
      <c r="M124" s="1002"/>
      <c r="N124" s="1002"/>
      <c r="O124" s="1002"/>
      <c r="P124" s="1002"/>
      <c r="Q124" s="1104"/>
      <c r="S124" s="55"/>
      <c r="T124" s="55"/>
    </row>
    <row r="125" spans="1:20" ht="13.5" customHeight="1" thickBot="1">
      <c r="A125" s="252"/>
      <c r="B125" s="253"/>
      <c r="C125" s="254"/>
      <c r="D125" s="255" t="s">
        <v>7</v>
      </c>
      <c r="E125" s="256" t="s">
        <v>8</v>
      </c>
      <c r="F125" s="256" t="s">
        <v>9</v>
      </c>
      <c r="G125" s="256" t="s">
        <v>9</v>
      </c>
      <c r="H125" s="256" t="s">
        <v>9</v>
      </c>
      <c r="I125" s="256" t="s">
        <v>9</v>
      </c>
      <c r="J125" s="256" t="s">
        <v>22</v>
      </c>
      <c r="K125" s="256" t="s">
        <v>9</v>
      </c>
      <c r="L125" s="256" t="s">
        <v>22</v>
      </c>
      <c r="M125" s="256" t="s">
        <v>90</v>
      </c>
      <c r="N125" s="257" t="s">
        <v>10</v>
      </c>
      <c r="O125" s="256" t="s">
        <v>91</v>
      </c>
      <c r="P125" s="257" t="s">
        <v>27</v>
      </c>
      <c r="Q125" s="258" t="s">
        <v>28</v>
      </c>
      <c r="S125" s="55"/>
      <c r="T125" s="55"/>
    </row>
    <row r="126" spans="1:20" ht="12.75" customHeight="1">
      <c r="A126" s="1067" t="s">
        <v>630</v>
      </c>
      <c r="B126" s="17">
        <v>1</v>
      </c>
      <c r="C126" s="509" t="s">
        <v>632</v>
      </c>
      <c r="D126" s="509">
        <v>120</v>
      </c>
      <c r="E126" s="509">
        <v>1966</v>
      </c>
      <c r="F126" s="509">
        <v>36.225700000000003</v>
      </c>
      <c r="G126" s="509">
        <v>6.3315000000000001</v>
      </c>
      <c r="H126" s="509">
        <v>12</v>
      </c>
      <c r="I126" s="509">
        <v>17.894200000000001</v>
      </c>
      <c r="J126" s="720">
        <v>5780.94</v>
      </c>
      <c r="K126" s="509">
        <v>17.894200000000001</v>
      </c>
      <c r="L126" s="720">
        <v>5780.94</v>
      </c>
      <c r="M126" s="552">
        <f>K126/L126</f>
        <v>3.0953789522119245E-3</v>
      </c>
      <c r="N126" s="1325">
        <v>233.2</v>
      </c>
      <c r="O126" s="553">
        <f>M126*N126</f>
        <v>0.72184237165582077</v>
      </c>
      <c r="P126" s="553">
        <f>M126*60*1000</f>
        <v>185.72273713271548</v>
      </c>
      <c r="Q126" s="554">
        <f>P126*N126/1000</f>
        <v>43.310542299349244</v>
      </c>
      <c r="S126" s="55"/>
      <c r="T126" s="55"/>
    </row>
    <row r="127" spans="1:20" ht="12.75">
      <c r="A127" s="984"/>
      <c r="B127" s="18">
        <v>2</v>
      </c>
      <c r="C127" s="430" t="s">
        <v>842</v>
      </c>
      <c r="D127" s="430">
        <v>72</v>
      </c>
      <c r="E127" s="430">
        <v>1970</v>
      </c>
      <c r="F127" s="430">
        <v>29.718900000000001</v>
      </c>
      <c r="G127" s="430">
        <v>10.101900000000001</v>
      </c>
      <c r="H127" s="430">
        <v>7.2</v>
      </c>
      <c r="I127" s="430">
        <v>12.417</v>
      </c>
      <c r="J127" s="721">
        <v>3843.19</v>
      </c>
      <c r="K127" s="430">
        <v>12.417</v>
      </c>
      <c r="L127" s="721">
        <v>3843.19</v>
      </c>
      <c r="M127" s="557">
        <f t="shared" ref="M127:M135" si="7">K127/L127</f>
        <v>3.2309097390449079E-3</v>
      </c>
      <c r="N127" s="1145">
        <v>233.2</v>
      </c>
      <c r="O127" s="558">
        <f t="shared" ref="O127:O145" si="8">M127*N127</f>
        <v>0.75344815114527253</v>
      </c>
      <c r="P127" s="558">
        <f t="shared" ref="P127:P145" si="9">M127*60*1000</f>
        <v>193.85458434269449</v>
      </c>
      <c r="Q127" s="559">
        <f t="shared" ref="Q127:Q145" si="10">P127*N127/1000</f>
        <v>45.20688906871635</v>
      </c>
      <c r="S127" s="55"/>
      <c r="T127" s="55"/>
    </row>
    <row r="128" spans="1:20" ht="12.75">
      <c r="A128" s="984"/>
      <c r="B128" s="18">
        <v>3</v>
      </c>
      <c r="C128" s="430" t="s">
        <v>633</v>
      </c>
      <c r="D128" s="430">
        <v>90</v>
      </c>
      <c r="E128" s="430">
        <v>1970</v>
      </c>
      <c r="F128" s="430">
        <v>34.253700000000002</v>
      </c>
      <c r="G128" s="430">
        <v>7.8201000000000001</v>
      </c>
      <c r="H128" s="430">
        <v>8.9700000000000006</v>
      </c>
      <c r="I128" s="430">
        <v>17.4636</v>
      </c>
      <c r="J128" s="721">
        <v>4523.53</v>
      </c>
      <c r="K128" s="430">
        <v>17.4636</v>
      </c>
      <c r="L128" s="721">
        <v>4523.53</v>
      </c>
      <c r="M128" s="557">
        <f t="shared" si="7"/>
        <v>3.8606132821049051E-3</v>
      </c>
      <c r="N128" s="1145">
        <v>233.2</v>
      </c>
      <c r="O128" s="558">
        <f t="shared" si="8"/>
        <v>0.90029501738686379</v>
      </c>
      <c r="P128" s="558">
        <f t="shared" si="9"/>
        <v>231.63679692629429</v>
      </c>
      <c r="Q128" s="559">
        <f t="shared" si="10"/>
        <v>54.017701043211829</v>
      </c>
      <c r="S128" s="55"/>
      <c r="T128" s="55"/>
    </row>
    <row r="129" spans="1:20" ht="12.75">
      <c r="A129" s="984"/>
      <c r="B129" s="18">
        <v>4</v>
      </c>
      <c r="C129" s="430" t="s">
        <v>843</v>
      </c>
      <c r="D129" s="430">
        <v>60</v>
      </c>
      <c r="E129" s="430">
        <v>1970</v>
      </c>
      <c r="F129" s="430">
        <v>24.2</v>
      </c>
      <c r="G129" s="430">
        <v>5.2020999999999997</v>
      </c>
      <c r="H129" s="430">
        <v>5.97</v>
      </c>
      <c r="I129" s="430">
        <v>13.027900000000001</v>
      </c>
      <c r="J129" s="777">
        <v>3171</v>
      </c>
      <c r="K129" s="430">
        <v>13.027900000000001</v>
      </c>
      <c r="L129" s="777">
        <v>3171</v>
      </c>
      <c r="M129" s="557">
        <f t="shared" si="7"/>
        <v>4.1084515925575533E-3</v>
      </c>
      <c r="N129" s="1145">
        <v>233.2</v>
      </c>
      <c r="O129" s="558">
        <f t="shared" si="8"/>
        <v>0.95809091138442137</v>
      </c>
      <c r="P129" s="558">
        <f t="shared" si="9"/>
        <v>246.50709555345321</v>
      </c>
      <c r="Q129" s="559">
        <f t="shared" si="10"/>
        <v>57.485454683065285</v>
      </c>
      <c r="S129" s="55"/>
      <c r="T129" s="55"/>
    </row>
    <row r="130" spans="1:20" ht="12.75">
      <c r="A130" s="984"/>
      <c r="B130" s="18">
        <v>5</v>
      </c>
      <c r="C130" s="430" t="s">
        <v>844</v>
      </c>
      <c r="D130" s="430">
        <v>62</v>
      </c>
      <c r="E130" s="430">
        <v>1977</v>
      </c>
      <c r="F130" s="430">
        <v>30.683700000000002</v>
      </c>
      <c r="G130" s="430">
        <v>4.8662000000000001</v>
      </c>
      <c r="H130" s="430">
        <v>6.14</v>
      </c>
      <c r="I130" s="430">
        <v>19.677499999999998</v>
      </c>
      <c r="J130" s="721">
        <v>3948.16</v>
      </c>
      <c r="K130" s="430">
        <v>19.677499999999998</v>
      </c>
      <c r="L130" s="721">
        <v>3948.16</v>
      </c>
      <c r="M130" s="557">
        <f t="shared" si="7"/>
        <v>4.9839672151077968E-3</v>
      </c>
      <c r="N130" s="1145">
        <v>233.2</v>
      </c>
      <c r="O130" s="558">
        <f t="shared" si="8"/>
        <v>1.1622611545631381</v>
      </c>
      <c r="P130" s="558">
        <f t="shared" si="9"/>
        <v>299.03803290646778</v>
      </c>
      <c r="Q130" s="559">
        <f t="shared" si="10"/>
        <v>69.73566927378829</v>
      </c>
      <c r="S130" s="55"/>
      <c r="T130" s="55"/>
    </row>
    <row r="131" spans="1:20" ht="12.75">
      <c r="A131" s="984"/>
      <c r="B131" s="18">
        <v>6</v>
      </c>
      <c r="C131" s="430" t="s">
        <v>811</v>
      </c>
      <c r="D131" s="430">
        <v>136</v>
      </c>
      <c r="E131" s="430">
        <v>2007</v>
      </c>
      <c r="F131" s="430">
        <v>69.717299999999994</v>
      </c>
      <c r="G131" s="430">
        <v>23.4345</v>
      </c>
      <c r="H131" s="430"/>
      <c r="I131" s="430">
        <v>46.282800000000002</v>
      </c>
      <c r="J131" s="721">
        <v>9132.7800000000007</v>
      </c>
      <c r="K131" s="430">
        <v>46.282800000000002</v>
      </c>
      <c r="L131" s="721">
        <v>9132.7800000000007</v>
      </c>
      <c r="M131" s="557">
        <f t="shared" si="7"/>
        <v>5.0677668793072863E-3</v>
      </c>
      <c r="N131" s="1145">
        <v>233.2</v>
      </c>
      <c r="O131" s="558">
        <f t="shared" si="8"/>
        <v>1.181803236254459</v>
      </c>
      <c r="P131" s="558">
        <f t="shared" si="9"/>
        <v>304.06601275843718</v>
      </c>
      <c r="Q131" s="559">
        <f t="shared" si="10"/>
        <v>70.908194175267553</v>
      </c>
      <c r="S131" s="55"/>
      <c r="T131" s="55"/>
    </row>
    <row r="132" spans="1:20" ht="12.75">
      <c r="A132" s="984"/>
      <c r="B132" s="18">
        <v>7</v>
      </c>
      <c r="C132" s="430" t="s">
        <v>845</v>
      </c>
      <c r="D132" s="430">
        <v>50</v>
      </c>
      <c r="E132" s="430">
        <v>1974</v>
      </c>
      <c r="F132" s="430">
        <v>25.501899999999999</v>
      </c>
      <c r="G132" s="430">
        <v>4.3865999999999996</v>
      </c>
      <c r="H132" s="430">
        <v>4.9400000000000004</v>
      </c>
      <c r="I132" s="430">
        <v>16.1753</v>
      </c>
      <c r="J132" s="721">
        <v>2614.73</v>
      </c>
      <c r="K132" s="430">
        <v>16.1753</v>
      </c>
      <c r="L132" s="721">
        <v>2614.73</v>
      </c>
      <c r="M132" s="557">
        <f t="shared" si="7"/>
        <v>6.1862219043648864E-3</v>
      </c>
      <c r="N132" s="1145">
        <v>233.2</v>
      </c>
      <c r="O132" s="558">
        <f t="shared" si="8"/>
        <v>1.4426269480978915</v>
      </c>
      <c r="P132" s="558">
        <f t="shared" si="9"/>
        <v>371.17331426189321</v>
      </c>
      <c r="Q132" s="559">
        <f t="shared" si="10"/>
        <v>86.557616885873486</v>
      </c>
      <c r="S132" s="55"/>
      <c r="T132" s="55"/>
    </row>
    <row r="133" spans="1:20" ht="12.75">
      <c r="A133" s="984"/>
      <c r="B133" s="18">
        <v>8</v>
      </c>
      <c r="C133" s="430" t="s">
        <v>634</v>
      </c>
      <c r="D133" s="430">
        <v>36</v>
      </c>
      <c r="E133" s="430">
        <v>1980</v>
      </c>
      <c r="F133" s="430">
        <v>24.38</v>
      </c>
      <c r="G133" s="430">
        <v>4.3334999999999999</v>
      </c>
      <c r="H133" s="430">
        <v>3.6</v>
      </c>
      <c r="I133" s="430">
        <v>16.4465</v>
      </c>
      <c r="J133" s="721">
        <v>2185.41</v>
      </c>
      <c r="K133" s="430">
        <v>16.4465</v>
      </c>
      <c r="L133" s="721">
        <v>2185.41</v>
      </c>
      <c r="M133" s="557">
        <f t="shared" si="7"/>
        <v>7.5255901638594134E-3</v>
      </c>
      <c r="N133" s="1145">
        <v>233.2</v>
      </c>
      <c r="O133" s="558">
        <f t="shared" si="8"/>
        <v>1.7549676262120151</v>
      </c>
      <c r="P133" s="558">
        <f t="shared" si="9"/>
        <v>451.53540983156483</v>
      </c>
      <c r="Q133" s="559">
        <f t="shared" si="10"/>
        <v>105.29805757272091</v>
      </c>
      <c r="S133" s="55"/>
      <c r="T133" s="55"/>
    </row>
    <row r="134" spans="1:20" ht="12.75">
      <c r="A134" s="984"/>
      <c r="B134" s="18">
        <v>9</v>
      </c>
      <c r="C134" s="430" t="s">
        <v>812</v>
      </c>
      <c r="D134" s="430">
        <v>75</v>
      </c>
      <c r="E134" s="430">
        <v>2006</v>
      </c>
      <c r="F134" s="430">
        <v>50.650599999999997</v>
      </c>
      <c r="G134" s="430">
        <v>8.2737999999999996</v>
      </c>
      <c r="H134" s="430"/>
      <c r="I134" s="430">
        <v>42.376800000000003</v>
      </c>
      <c r="J134" s="721">
        <v>5183.12</v>
      </c>
      <c r="K134" s="430">
        <v>42.3767</v>
      </c>
      <c r="L134" s="721">
        <v>5128.43</v>
      </c>
      <c r="M134" s="557">
        <f t="shared" si="7"/>
        <v>8.263094163320937E-3</v>
      </c>
      <c r="N134" s="1145">
        <v>233.2</v>
      </c>
      <c r="O134" s="558">
        <f t="shared" si="8"/>
        <v>1.9269535588864424</v>
      </c>
      <c r="P134" s="558">
        <f t="shared" si="9"/>
        <v>495.78564979925619</v>
      </c>
      <c r="Q134" s="559">
        <f t="shared" si="10"/>
        <v>115.61721353318654</v>
      </c>
      <c r="S134" s="55"/>
      <c r="T134" s="55"/>
    </row>
    <row r="135" spans="1:20" ht="13.5" thickBot="1">
      <c r="A135" s="1338"/>
      <c r="B135" s="56">
        <v>10</v>
      </c>
      <c r="C135" s="606" t="s">
        <v>846</v>
      </c>
      <c r="D135" s="606">
        <v>40</v>
      </c>
      <c r="E135" s="606">
        <v>1980</v>
      </c>
      <c r="F135" s="606">
        <v>25.776499999999999</v>
      </c>
      <c r="G135" s="606">
        <v>4.6656000000000004</v>
      </c>
      <c r="H135" s="606">
        <v>1.72</v>
      </c>
      <c r="I135" s="606">
        <v>19.390899999999998</v>
      </c>
      <c r="J135" s="1339">
        <v>2143.56</v>
      </c>
      <c r="K135" s="606">
        <v>19.390899999999998</v>
      </c>
      <c r="L135" s="1339">
        <v>2143.56</v>
      </c>
      <c r="M135" s="699">
        <f t="shared" si="7"/>
        <v>9.0461195394577233E-3</v>
      </c>
      <c r="N135" s="1340">
        <v>233.2</v>
      </c>
      <c r="O135" s="700">
        <f t="shared" si="8"/>
        <v>2.109555076601541</v>
      </c>
      <c r="P135" s="700">
        <f t="shared" si="9"/>
        <v>542.76717236746344</v>
      </c>
      <c r="Q135" s="701">
        <f t="shared" si="10"/>
        <v>126.57330459609247</v>
      </c>
      <c r="S135" s="55"/>
      <c r="T135" s="55"/>
    </row>
    <row r="136" spans="1:20" ht="12.75" customHeight="1">
      <c r="A136" s="1068" t="s">
        <v>631</v>
      </c>
      <c r="B136" s="266">
        <v>1</v>
      </c>
      <c r="C136" s="513" t="s">
        <v>813</v>
      </c>
      <c r="D136" s="513">
        <v>60</v>
      </c>
      <c r="E136" s="513">
        <v>1983</v>
      </c>
      <c r="F136" s="513">
        <v>46</v>
      </c>
      <c r="G136" s="513">
        <v>8.6036000000000001</v>
      </c>
      <c r="H136" s="513">
        <v>5.97</v>
      </c>
      <c r="I136" s="513">
        <v>31.426400000000001</v>
      </c>
      <c r="J136" s="778">
        <v>3132.88</v>
      </c>
      <c r="K136" s="513">
        <v>31.426400000000001</v>
      </c>
      <c r="L136" s="778">
        <v>3132.88</v>
      </c>
      <c r="M136" s="1341">
        <f>K136/L136</f>
        <v>1.0031153443476928E-2</v>
      </c>
      <c r="N136" s="1220">
        <v>233.2</v>
      </c>
      <c r="O136" s="1342">
        <f t="shared" si="8"/>
        <v>2.3392649830188197</v>
      </c>
      <c r="P136" s="1342">
        <f t="shared" si="9"/>
        <v>601.86920660861563</v>
      </c>
      <c r="Q136" s="1343">
        <f t="shared" si="10"/>
        <v>140.35589898112917</v>
      </c>
      <c r="S136" s="55"/>
      <c r="T136" s="55"/>
    </row>
    <row r="137" spans="1:20" ht="12.75">
      <c r="A137" s="1021"/>
      <c r="B137" s="260">
        <v>2</v>
      </c>
      <c r="C137" s="440" t="s">
        <v>814</v>
      </c>
      <c r="D137" s="440">
        <v>60</v>
      </c>
      <c r="E137" s="440">
        <v>1972</v>
      </c>
      <c r="F137" s="440">
        <v>46.960700000000003</v>
      </c>
      <c r="G137" s="440">
        <v>9.3960000000000008</v>
      </c>
      <c r="H137" s="440">
        <v>6</v>
      </c>
      <c r="I137" s="440">
        <v>31.564699999999998</v>
      </c>
      <c r="J137" s="722">
        <v>3121.12</v>
      </c>
      <c r="K137" s="440">
        <v>31.564699999999998</v>
      </c>
      <c r="L137" s="722">
        <v>3121.12</v>
      </c>
      <c r="M137" s="1160">
        <f>K137/L137</f>
        <v>1.0113260624391244E-2</v>
      </c>
      <c r="N137" s="1158">
        <v>233.2</v>
      </c>
      <c r="O137" s="1162">
        <f t="shared" si="8"/>
        <v>2.3584123776080381</v>
      </c>
      <c r="P137" s="1162">
        <f t="shared" si="9"/>
        <v>606.79563746347469</v>
      </c>
      <c r="Q137" s="1161">
        <f t="shared" si="10"/>
        <v>141.50474265648231</v>
      </c>
      <c r="S137" s="55"/>
      <c r="T137" s="55"/>
    </row>
    <row r="138" spans="1:20" ht="12.75">
      <c r="A138" s="1021"/>
      <c r="B138" s="260">
        <v>3</v>
      </c>
      <c r="C138" s="440" t="s">
        <v>815</v>
      </c>
      <c r="D138" s="440">
        <v>20</v>
      </c>
      <c r="E138" s="440">
        <v>2007</v>
      </c>
      <c r="F138" s="440">
        <v>15.5</v>
      </c>
      <c r="G138" s="440">
        <v>2.9580000000000002</v>
      </c>
      <c r="H138" s="440"/>
      <c r="I138" s="440">
        <v>12.542</v>
      </c>
      <c r="J138" s="722">
        <v>1125.75</v>
      </c>
      <c r="K138" s="440">
        <v>12.542</v>
      </c>
      <c r="L138" s="722">
        <v>1125.75</v>
      </c>
      <c r="M138" s="1160">
        <f t="shared" ref="M138:M145" si="11">K138/L138</f>
        <v>1.1141017099711303E-2</v>
      </c>
      <c r="N138" s="1158">
        <v>233.2</v>
      </c>
      <c r="O138" s="1162">
        <f t="shared" si="8"/>
        <v>2.5980851876526758</v>
      </c>
      <c r="P138" s="1162">
        <f t="shared" si="9"/>
        <v>668.46102598267817</v>
      </c>
      <c r="Q138" s="1161">
        <f t="shared" si="10"/>
        <v>155.88511125916054</v>
      </c>
      <c r="S138" s="55"/>
      <c r="T138" s="55"/>
    </row>
    <row r="139" spans="1:20" ht="12.75">
      <c r="A139" s="1021"/>
      <c r="B139" s="260">
        <v>4</v>
      </c>
      <c r="C139" s="440" t="s">
        <v>816</v>
      </c>
      <c r="D139" s="440">
        <v>60</v>
      </c>
      <c r="E139" s="440">
        <v>1970</v>
      </c>
      <c r="F139" s="440">
        <v>48.154499999999999</v>
      </c>
      <c r="G139" s="440">
        <v>6.2465000000000002</v>
      </c>
      <c r="H139" s="440">
        <v>6</v>
      </c>
      <c r="I139" s="440">
        <v>35.908000000000001</v>
      </c>
      <c r="J139" s="722">
        <v>3109.66</v>
      </c>
      <c r="K139" s="440">
        <v>35.908000000000001</v>
      </c>
      <c r="L139" s="722">
        <v>3109.66</v>
      </c>
      <c r="M139" s="1160">
        <f t="shared" si="11"/>
        <v>1.1547243106963463E-2</v>
      </c>
      <c r="N139" s="1158">
        <v>233.2</v>
      </c>
      <c r="O139" s="1162">
        <f t="shared" si="8"/>
        <v>2.6928170925438795</v>
      </c>
      <c r="P139" s="1162">
        <f t="shared" si="9"/>
        <v>692.83458641780783</v>
      </c>
      <c r="Q139" s="1161">
        <f t="shared" si="10"/>
        <v>161.56902555263278</v>
      </c>
      <c r="S139" s="55"/>
      <c r="T139" s="55"/>
    </row>
    <row r="140" spans="1:20" ht="12.75">
      <c r="A140" s="1021"/>
      <c r="B140" s="260">
        <v>5</v>
      </c>
      <c r="C140" s="440" t="s">
        <v>817</v>
      </c>
      <c r="D140" s="440">
        <v>45</v>
      </c>
      <c r="E140" s="440">
        <v>1985</v>
      </c>
      <c r="F140" s="440">
        <v>50.777000000000001</v>
      </c>
      <c r="G140" s="440">
        <v>10.068899999999999</v>
      </c>
      <c r="H140" s="440">
        <v>4.5</v>
      </c>
      <c r="I140" s="440">
        <v>36.208100000000002</v>
      </c>
      <c r="J140" s="722">
        <v>2953.26</v>
      </c>
      <c r="K140" s="440">
        <v>36.208100000000002</v>
      </c>
      <c r="L140" s="722">
        <v>2953.26</v>
      </c>
      <c r="M140" s="1160">
        <f t="shared" si="11"/>
        <v>1.2260383440672342E-2</v>
      </c>
      <c r="N140" s="1158">
        <v>233.2</v>
      </c>
      <c r="O140" s="1162">
        <f>M140*N140</f>
        <v>2.8591214183647899</v>
      </c>
      <c r="P140" s="1162">
        <f t="shared" si="9"/>
        <v>735.62300644034053</v>
      </c>
      <c r="Q140" s="1161">
        <f t="shared" si="10"/>
        <v>171.54728510188738</v>
      </c>
      <c r="S140" s="55"/>
      <c r="T140" s="55"/>
    </row>
    <row r="141" spans="1:20" ht="12.75">
      <c r="A141" s="1021"/>
      <c r="B141" s="260">
        <v>6</v>
      </c>
      <c r="C141" s="440" t="s">
        <v>818</v>
      </c>
      <c r="D141" s="440">
        <v>55</v>
      </c>
      <c r="E141" s="440">
        <v>1968</v>
      </c>
      <c r="F141" s="440">
        <v>43.3</v>
      </c>
      <c r="G141" s="440">
        <v>6.0091000000000001</v>
      </c>
      <c r="H141" s="440">
        <v>5.3</v>
      </c>
      <c r="I141" s="440">
        <v>31.9909</v>
      </c>
      <c r="J141" s="722">
        <v>2469.0100000000002</v>
      </c>
      <c r="K141" s="440">
        <v>31.9909</v>
      </c>
      <c r="L141" s="722">
        <v>2469.0100000000002</v>
      </c>
      <c r="M141" s="1160">
        <f t="shared" si="11"/>
        <v>1.2956974657858817E-2</v>
      </c>
      <c r="N141" s="1158">
        <v>233.2</v>
      </c>
      <c r="O141" s="1162">
        <f t="shared" si="8"/>
        <v>3.0215664902126762</v>
      </c>
      <c r="P141" s="1162">
        <f t="shared" si="9"/>
        <v>777.41847947152905</v>
      </c>
      <c r="Q141" s="1161">
        <f t="shared" si="10"/>
        <v>181.29398941276057</v>
      </c>
      <c r="S141" s="55"/>
      <c r="T141" s="55"/>
    </row>
    <row r="142" spans="1:20" ht="12.75">
      <c r="A142" s="1021"/>
      <c r="B142" s="260">
        <v>7</v>
      </c>
      <c r="C142" s="440" t="s">
        <v>819</v>
      </c>
      <c r="D142" s="440">
        <v>45</v>
      </c>
      <c r="E142" s="440">
        <v>1985</v>
      </c>
      <c r="F142" s="440">
        <v>53.087400000000002</v>
      </c>
      <c r="G142" s="440">
        <v>8.1242000000000001</v>
      </c>
      <c r="H142" s="440">
        <v>4.5</v>
      </c>
      <c r="I142" s="440">
        <v>40.463200000000001</v>
      </c>
      <c r="J142" s="722">
        <v>2953.57</v>
      </c>
      <c r="K142" s="440">
        <v>40.463099999999997</v>
      </c>
      <c r="L142" s="722">
        <v>2953.57</v>
      </c>
      <c r="M142" s="1160">
        <f t="shared" si="11"/>
        <v>1.3699726094184324E-2</v>
      </c>
      <c r="N142" s="1158">
        <v>233.2</v>
      </c>
      <c r="O142" s="1162">
        <f t="shared" si="8"/>
        <v>3.1947761251637843</v>
      </c>
      <c r="P142" s="1162">
        <f t="shared" si="9"/>
        <v>821.98356565105951</v>
      </c>
      <c r="Q142" s="1161">
        <f t="shared" si="10"/>
        <v>191.68656750982706</v>
      </c>
      <c r="S142" s="55"/>
      <c r="T142" s="55"/>
    </row>
    <row r="143" spans="1:20" ht="12.75">
      <c r="A143" s="1021"/>
      <c r="B143" s="260">
        <v>8</v>
      </c>
      <c r="C143" s="440" t="s">
        <v>820</v>
      </c>
      <c r="D143" s="440">
        <v>99</v>
      </c>
      <c r="E143" s="440">
        <v>1980</v>
      </c>
      <c r="F143" s="440">
        <v>91.903099999999995</v>
      </c>
      <c r="G143" s="440">
        <v>7.1289999999999996</v>
      </c>
      <c r="H143" s="440">
        <v>9.9</v>
      </c>
      <c r="I143" s="440">
        <v>74.874099999999999</v>
      </c>
      <c r="J143" s="722">
        <v>5328.25</v>
      </c>
      <c r="K143" s="440">
        <v>74.874200000000002</v>
      </c>
      <c r="L143" s="722">
        <v>5328.25</v>
      </c>
      <c r="M143" s="1160">
        <f t="shared" si="11"/>
        <v>1.4052306104255619E-2</v>
      </c>
      <c r="N143" s="1158">
        <v>233.2</v>
      </c>
      <c r="O143" s="1162">
        <f t="shared" si="8"/>
        <v>3.2769977835124102</v>
      </c>
      <c r="P143" s="1162">
        <f t="shared" si="9"/>
        <v>843.13836625533713</v>
      </c>
      <c r="Q143" s="1161">
        <f t="shared" si="10"/>
        <v>196.6198670107446</v>
      </c>
      <c r="S143" s="55"/>
      <c r="T143" s="55"/>
    </row>
    <row r="144" spans="1:20" ht="12.75">
      <c r="A144" s="1021"/>
      <c r="B144" s="260">
        <v>9</v>
      </c>
      <c r="C144" s="440" t="s">
        <v>821</v>
      </c>
      <c r="D144" s="440">
        <v>84</v>
      </c>
      <c r="E144" s="440">
        <v>1969</v>
      </c>
      <c r="F144" s="440">
        <v>81.475899999999996</v>
      </c>
      <c r="G144" s="440">
        <v>13.3203</v>
      </c>
      <c r="H144" s="440">
        <v>8.24</v>
      </c>
      <c r="I144" s="440">
        <v>59.915599999999998</v>
      </c>
      <c r="J144" s="722">
        <v>3926.2</v>
      </c>
      <c r="K144" s="440">
        <v>59.915599999999998</v>
      </c>
      <c r="L144" s="722">
        <v>3926.2</v>
      </c>
      <c r="M144" s="1160">
        <f t="shared" si="11"/>
        <v>1.5260455402170038E-2</v>
      </c>
      <c r="N144" s="1158">
        <v>233.2</v>
      </c>
      <c r="O144" s="1162">
        <f t="shared" si="8"/>
        <v>3.5587381997860525</v>
      </c>
      <c r="P144" s="1162">
        <f t="shared" si="9"/>
        <v>915.62732413020228</v>
      </c>
      <c r="Q144" s="1161">
        <f t="shared" si="10"/>
        <v>213.52429198716317</v>
      </c>
      <c r="S144" s="55"/>
      <c r="T144" s="55"/>
    </row>
    <row r="145" spans="1:20" ht="13.5" thickBot="1">
      <c r="A145" s="1022"/>
      <c r="B145" s="274">
        <v>10</v>
      </c>
      <c r="C145" s="1288" t="s">
        <v>822</v>
      </c>
      <c r="D145" s="1288">
        <v>54</v>
      </c>
      <c r="E145" s="1288">
        <v>1982</v>
      </c>
      <c r="F145" s="1288">
        <v>61.925899999999999</v>
      </c>
      <c r="G145" s="1288">
        <v>8.9748000000000001</v>
      </c>
      <c r="H145" s="1288">
        <v>5.4</v>
      </c>
      <c r="I145" s="1288">
        <v>47.551099999999998</v>
      </c>
      <c r="J145" s="1329">
        <v>3060.05</v>
      </c>
      <c r="K145" s="1288">
        <v>47.551000000000002</v>
      </c>
      <c r="L145" s="1329">
        <v>3060.05</v>
      </c>
      <c r="M145" s="1330">
        <f t="shared" si="11"/>
        <v>1.5539288573716115E-2</v>
      </c>
      <c r="N145" s="1331">
        <v>233.2</v>
      </c>
      <c r="O145" s="1332">
        <f t="shared" si="8"/>
        <v>3.6237620953905978</v>
      </c>
      <c r="P145" s="1332">
        <f t="shared" si="9"/>
        <v>932.35731442296685</v>
      </c>
      <c r="Q145" s="1333">
        <f t="shared" si="10"/>
        <v>217.42572572343587</v>
      </c>
      <c r="S145" s="55"/>
      <c r="T145" s="55"/>
    </row>
    <row r="146" spans="1:20" ht="12.75">
      <c r="A146" s="1102" t="s">
        <v>316</v>
      </c>
      <c r="B146" s="98">
        <v>1</v>
      </c>
      <c r="C146" s="445" t="s">
        <v>823</v>
      </c>
      <c r="D146" s="445">
        <v>7</v>
      </c>
      <c r="E146" s="445">
        <v>1930</v>
      </c>
      <c r="F146" s="445">
        <v>7.8090000000000002</v>
      </c>
      <c r="G146" s="445">
        <v>1.4790000000000001</v>
      </c>
      <c r="H146" s="445"/>
      <c r="I146" s="445">
        <v>6.33</v>
      </c>
      <c r="J146" s="445">
        <v>390.87</v>
      </c>
      <c r="K146" s="445">
        <v>6.33</v>
      </c>
      <c r="L146" s="445">
        <v>390.87</v>
      </c>
      <c r="M146" s="560">
        <f>K146/L146</f>
        <v>1.6194642720085962E-2</v>
      </c>
      <c r="N146" s="1204">
        <v>233.2</v>
      </c>
      <c r="O146" s="562">
        <f>M146*N146</f>
        <v>3.7765906823240463</v>
      </c>
      <c r="P146" s="562">
        <f>M146*60*1000</f>
        <v>971.67856320515762</v>
      </c>
      <c r="Q146" s="563">
        <f>P146*N146/1000</f>
        <v>226.59544093944274</v>
      </c>
      <c r="S146" s="55"/>
      <c r="T146" s="55"/>
    </row>
    <row r="147" spans="1:20" ht="12.75" customHeight="1">
      <c r="A147" s="990"/>
      <c r="B147" s="99">
        <v>2</v>
      </c>
      <c r="C147" s="452" t="s">
        <v>824</v>
      </c>
      <c r="D147" s="452">
        <v>52</v>
      </c>
      <c r="E147" s="452">
        <v>1988</v>
      </c>
      <c r="F147" s="452">
        <v>73.099999999999994</v>
      </c>
      <c r="G147" s="452">
        <v>9.7667999999999999</v>
      </c>
      <c r="H147" s="452">
        <v>6.54</v>
      </c>
      <c r="I147" s="452">
        <v>56.793199999999999</v>
      </c>
      <c r="J147" s="779">
        <v>3403.97</v>
      </c>
      <c r="K147" s="452">
        <v>56.793199999999999</v>
      </c>
      <c r="L147" s="779">
        <v>3403.97</v>
      </c>
      <c r="M147" s="564">
        <f>K147/L147</f>
        <v>1.6684400861347193E-2</v>
      </c>
      <c r="N147" s="1174">
        <v>233.2</v>
      </c>
      <c r="O147" s="566">
        <f t="shared" ref="O147:O155" si="12">M147*N147</f>
        <v>3.8908022808661653</v>
      </c>
      <c r="P147" s="566">
        <f t="shared" ref="P147:P155" si="13">M147*60*1000</f>
        <v>1001.0640516808315</v>
      </c>
      <c r="Q147" s="567">
        <f t="shared" ref="Q147:Q155" si="14">P147*N147/1000</f>
        <v>233.44813685196991</v>
      </c>
      <c r="S147" s="55"/>
      <c r="T147" s="55"/>
    </row>
    <row r="148" spans="1:20" ht="12.75" customHeight="1">
      <c r="A148" s="990"/>
      <c r="B148" s="99">
        <v>3</v>
      </c>
      <c r="C148" s="452" t="s">
        <v>825</v>
      </c>
      <c r="D148" s="452">
        <v>48</v>
      </c>
      <c r="E148" s="452">
        <v>1961</v>
      </c>
      <c r="F148" s="452">
        <v>36.0929</v>
      </c>
      <c r="G148" s="452">
        <v>3.6183999999999998</v>
      </c>
      <c r="H148" s="452">
        <v>0.48</v>
      </c>
      <c r="I148" s="452">
        <v>31.994499999999999</v>
      </c>
      <c r="J148" s="779">
        <v>1902.43</v>
      </c>
      <c r="K148" s="452">
        <v>31.994499999999999</v>
      </c>
      <c r="L148" s="779">
        <v>1902.43</v>
      </c>
      <c r="M148" s="564">
        <f t="shared" ref="M148:M165" si="15">K148/L148</f>
        <v>1.6817701571148477E-2</v>
      </c>
      <c r="N148" s="1174">
        <v>233.2</v>
      </c>
      <c r="O148" s="566">
        <f t="shared" si="12"/>
        <v>3.9218880063918244</v>
      </c>
      <c r="P148" s="566">
        <f t="shared" si="13"/>
        <v>1009.0620942689086</v>
      </c>
      <c r="Q148" s="567">
        <f t="shared" si="14"/>
        <v>235.31328038350946</v>
      </c>
      <c r="S148" s="55"/>
      <c r="T148" s="55"/>
    </row>
    <row r="149" spans="1:20" ht="12.75" customHeight="1">
      <c r="A149" s="990"/>
      <c r="B149" s="99">
        <v>4</v>
      </c>
      <c r="C149" s="452" t="s">
        <v>826</v>
      </c>
      <c r="D149" s="452">
        <v>3</v>
      </c>
      <c r="E149" s="452">
        <v>1933</v>
      </c>
      <c r="F149" s="452">
        <v>6.5233999999999996</v>
      </c>
      <c r="G149" s="452"/>
      <c r="H149" s="452"/>
      <c r="I149" s="452">
        <v>6.5233999999999996</v>
      </c>
      <c r="J149" s="452">
        <v>372.44</v>
      </c>
      <c r="K149" s="452">
        <v>6.5233999999999996</v>
      </c>
      <c r="L149" s="452">
        <v>372.44</v>
      </c>
      <c r="M149" s="564">
        <f t="shared" si="15"/>
        <v>1.7515304478573728E-2</v>
      </c>
      <c r="N149" s="1174">
        <v>233.2</v>
      </c>
      <c r="O149" s="566">
        <f t="shared" si="12"/>
        <v>4.0845690044033933</v>
      </c>
      <c r="P149" s="566">
        <f t="shared" si="13"/>
        <v>1050.9182687144237</v>
      </c>
      <c r="Q149" s="567">
        <f t="shared" si="14"/>
        <v>245.07414026420361</v>
      </c>
      <c r="S149" s="55"/>
      <c r="T149" s="55"/>
    </row>
    <row r="150" spans="1:20" ht="12.75" customHeight="1">
      <c r="A150" s="990"/>
      <c r="B150" s="99">
        <v>5</v>
      </c>
      <c r="C150" s="452" t="s">
        <v>827</v>
      </c>
      <c r="D150" s="452">
        <v>5</v>
      </c>
      <c r="E150" s="452">
        <v>1930</v>
      </c>
      <c r="F150" s="452">
        <v>7.8162000000000003</v>
      </c>
      <c r="G150" s="452">
        <v>0.86260000000000003</v>
      </c>
      <c r="H150" s="452">
        <v>0.05</v>
      </c>
      <c r="I150" s="452">
        <v>6.9036</v>
      </c>
      <c r="J150" s="452">
        <v>373.43</v>
      </c>
      <c r="K150" s="452">
        <v>6.9036</v>
      </c>
      <c r="L150" s="452">
        <v>373.43</v>
      </c>
      <c r="M150" s="564">
        <f t="shared" si="15"/>
        <v>1.848699890207E-2</v>
      </c>
      <c r="N150" s="1174">
        <v>233.2</v>
      </c>
      <c r="O150" s="566">
        <f t="shared" si="12"/>
        <v>4.3111681439627239</v>
      </c>
      <c r="P150" s="566">
        <f t="shared" si="13"/>
        <v>1109.2199341241999</v>
      </c>
      <c r="Q150" s="567">
        <f t="shared" si="14"/>
        <v>258.6700886377634</v>
      </c>
      <c r="S150" s="55"/>
      <c r="T150" s="55"/>
    </row>
    <row r="151" spans="1:20" ht="12.75" customHeight="1">
      <c r="A151" s="990"/>
      <c r="B151" s="99">
        <v>6</v>
      </c>
      <c r="C151" s="452" t="s">
        <v>828</v>
      </c>
      <c r="D151" s="452">
        <v>10</v>
      </c>
      <c r="E151" s="452">
        <v>1900</v>
      </c>
      <c r="F151" s="452">
        <v>9.7904</v>
      </c>
      <c r="G151" s="452">
        <v>0.96899999999999997</v>
      </c>
      <c r="H151" s="452"/>
      <c r="I151" s="452">
        <v>8.8214000000000006</v>
      </c>
      <c r="J151" s="452">
        <v>463.76</v>
      </c>
      <c r="K151" s="452">
        <v>8.8214000000000006</v>
      </c>
      <c r="L151" s="452">
        <v>463.76</v>
      </c>
      <c r="M151" s="564">
        <f t="shared" si="15"/>
        <v>1.9021476625840954E-2</v>
      </c>
      <c r="N151" s="1174">
        <v>233.2</v>
      </c>
      <c r="O151" s="566">
        <f t="shared" si="12"/>
        <v>4.43580834914611</v>
      </c>
      <c r="P151" s="566">
        <f t="shared" si="13"/>
        <v>1141.2885975504571</v>
      </c>
      <c r="Q151" s="567">
        <f t="shared" si="14"/>
        <v>266.14850094876658</v>
      </c>
      <c r="S151" s="55"/>
      <c r="T151" s="55"/>
    </row>
    <row r="152" spans="1:20" ht="12.75" customHeight="1">
      <c r="A152" s="990"/>
      <c r="B152" s="99">
        <v>7</v>
      </c>
      <c r="C152" s="452" t="s">
        <v>829</v>
      </c>
      <c r="D152" s="452">
        <v>6</v>
      </c>
      <c r="E152" s="452">
        <v>1932</v>
      </c>
      <c r="F152" s="452">
        <v>8.3283000000000005</v>
      </c>
      <c r="G152" s="452">
        <v>0.87209999999999999</v>
      </c>
      <c r="H152" s="452"/>
      <c r="I152" s="452">
        <v>7.4561999999999999</v>
      </c>
      <c r="J152" s="452">
        <v>373.58</v>
      </c>
      <c r="K152" s="452">
        <v>7.4561999999999999</v>
      </c>
      <c r="L152" s="452">
        <v>373.58</v>
      </c>
      <c r="M152" s="564">
        <f t="shared" si="15"/>
        <v>1.9958777236468762E-2</v>
      </c>
      <c r="N152" s="1174">
        <v>233.2</v>
      </c>
      <c r="O152" s="566">
        <f t="shared" si="12"/>
        <v>4.6543868515445146</v>
      </c>
      <c r="P152" s="566">
        <f t="shared" si="13"/>
        <v>1197.5266341881256</v>
      </c>
      <c r="Q152" s="567">
        <f t="shared" si="14"/>
        <v>279.26321109267087</v>
      </c>
      <c r="S152" s="55"/>
      <c r="T152" s="55"/>
    </row>
    <row r="153" spans="1:20" ht="12.75" customHeight="1">
      <c r="A153" s="990"/>
      <c r="B153" s="99">
        <v>8</v>
      </c>
      <c r="C153" s="452" t="s">
        <v>830</v>
      </c>
      <c r="D153" s="452">
        <v>32</v>
      </c>
      <c r="E153" s="452">
        <v>1979</v>
      </c>
      <c r="F153" s="452">
        <v>33.2301</v>
      </c>
      <c r="G153" s="452">
        <v>3.5514000000000001</v>
      </c>
      <c r="H153" s="452">
        <v>0.32</v>
      </c>
      <c r="I153" s="452">
        <v>29.358699999999999</v>
      </c>
      <c r="J153" s="779">
        <v>1455.9</v>
      </c>
      <c r="K153" s="452">
        <v>29.358699999999999</v>
      </c>
      <c r="L153" s="779">
        <v>1455.9</v>
      </c>
      <c r="M153" s="564">
        <f t="shared" si="15"/>
        <v>2.0165327288962153E-2</v>
      </c>
      <c r="N153" s="1174">
        <v>233.2</v>
      </c>
      <c r="O153" s="566">
        <f t="shared" si="12"/>
        <v>4.7025543237859742</v>
      </c>
      <c r="P153" s="566">
        <f t="shared" si="13"/>
        <v>1209.9196373377292</v>
      </c>
      <c r="Q153" s="567">
        <f t="shared" si="14"/>
        <v>282.15325942715845</v>
      </c>
      <c r="S153" s="55"/>
      <c r="T153" s="55"/>
    </row>
    <row r="154" spans="1:20" ht="12.75" customHeight="1">
      <c r="A154" s="990"/>
      <c r="B154" s="99">
        <v>9</v>
      </c>
      <c r="C154" s="452" t="s">
        <v>831</v>
      </c>
      <c r="D154" s="452">
        <v>48</v>
      </c>
      <c r="E154" s="452">
        <v>1958</v>
      </c>
      <c r="F154" s="452">
        <v>44.812899999999999</v>
      </c>
      <c r="G154" s="452">
        <v>4.6771000000000003</v>
      </c>
      <c r="H154" s="452">
        <v>0.48</v>
      </c>
      <c r="I154" s="452">
        <v>39.655799999999999</v>
      </c>
      <c r="J154" s="779">
        <v>1913.48</v>
      </c>
      <c r="K154" s="452">
        <v>39.655799999999999</v>
      </c>
      <c r="L154" s="779">
        <v>1913.48</v>
      </c>
      <c r="M154" s="564">
        <f t="shared" si="15"/>
        <v>2.0724439241591237E-2</v>
      </c>
      <c r="N154" s="1174">
        <v>233.2</v>
      </c>
      <c r="O154" s="566">
        <f t="shared" si="12"/>
        <v>4.8329392311390764</v>
      </c>
      <c r="P154" s="566">
        <f t="shared" si="13"/>
        <v>1243.4663544954742</v>
      </c>
      <c r="Q154" s="567">
        <f t="shared" si="14"/>
        <v>289.97635386834457</v>
      </c>
      <c r="S154" s="55"/>
      <c r="T154" s="55"/>
    </row>
    <row r="155" spans="1:20" ht="12.75" customHeight="1" thickBot="1">
      <c r="A155" s="1121"/>
      <c r="B155" s="101">
        <v>10</v>
      </c>
      <c r="C155" s="711" t="s">
        <v>832</v>
      </c>
      <c r="D155" s="711">
        <v>12</v>
      </c>
      <c r="E155" s="711">
        <v>1962</v>
      </c>
      <c r="F155" s="711">
        <v>13.765000000000001</v>
      </c>
      <c r="G155" s="711">
        <v>1.9503999999999999</v>
      </c>
      <c r="H155" s="711">
        <v>0.12</v>
      </c>
      <c r="I155" s="711">
        <v>11.694599999999999</v>
      </c>
      <c r="J155" s="711">
        <v>558.24</v>
      </c>
      <c r="K155" s="711">
        <v>11.694599999999999</v>
      </c>
      <c r="L155" s="711">
        <v>558.24</v>
      </c>
      <c r="M155" s="1344">
        <f t="shared" si="15"/>
        <v>2.0949054170249354E-2</v>
      </c>
      <c r="N155" s="1345">
        <v>233.2</v>
      </c>
      <c r="O155" s="1346">
        <f t="shared" si="12"/>
        <v>4.8853194325021496</v>
      </c>
      <c r="P155" s="1346">
        <f t="shared" si="13"/>
        <v>1256.9432502149614</v>
      </c>
      <c r="Q155" s="1347">
        <f t="shared" si="14"/>
        <v>293.119165950129</v>
      </c>
      <c r="S155" s="55"/>
      <c r="T155" s="55"/>
    </row>
    <row r="156" spans="1:20" ht="12.75">
      <c r="A156" s="980" t="s">
        <v>317</v>
      </c>
      <c r="B156" s="24">
        <v>1</v>
      </c>
      <c r="C156" s="100" t="s">
        <v>833</v>
      </c>
      <c r="D156" s="100">
        <v>15</v>
      </c>
      <c r="E156" s="100">
        <v>1982</v>
      </c>
      <c r="F156" s="100">
        <v>23.4</v>
      </c>
      <c r="G156" s="100">
        <v>2.6804000000000001</v>
      </c>
      <c r="H156" s="100">
        <v>1.57</v>
      </c>
      <c r="I156" s="100">
        <v>19.1496</v>
      </c>
      <c r="J156" s="100">
        <v>901.73</v>
      </c>
      <c r="K156" s="100">
        <v>19.1496</v>
      </c>
      <c r="L156" s="100">
        <v>901.73</v>
      </c>
      <c r="M156" s="707">
        <f t="shared" si="15"/>
        <v>2.1236512037971455E-2</v>
      </c>
      <c r="N156" s="1348">
        <v>233.2</v>
      </c>
      <c r="O156" s="709">
        <f>M156*N156</f>
        <v>4.9523546072549429</v>
      </c>
      <c r="P156" s="709">
        <f>M156*60*1000</f>
        <v>1274.1907222782872</v>
      </c>
      <c r="Q156" s="710">
        <f>P156*N156/1000</f>
        <v>297.14127643529656</v>
      </c>
      <c r="S156" s="55"/>
      <c r="T156" s="55"/>
    </row>
    <row r="157" spans="1:20" ht="12.75" customHeight="1">
      <c r="A157" s="981"/>
      <c r="B157" s="26">
        <v>2</v>
      </c>
      <c r="C157" s="345" t="s">
        <v>834</v>
      </c>
      <c r="D157" s="345">
        <v>32</v>
      </c>
      <c r="E157" s="345">
        <v>1960</v>
      </c>
      <c r="F157" s="345">
        <v>30.041599999999999</v>
      </c>
      <c r="G157" s="345">
        <v>3.0169999999999999</v>
      </c>
      <c r="H157" s="345">
        <v>0.32</v>
      </c>
      <c r="I157" s="345">
        <v>26.704599999999999</v>
      </c>
      <c r="J157" s="723">
        <v>1221.57</v>
      </c>
      <c r="K157" s="345">
        <v>26.704599999999999</v>
      </c>
      <c r="L157" s="723">
        <v>1221.57</v>
      </c>
      <c r="M157" s="569">
        <f t="shared" si="15"/>
        <v>2.1860883944432166E-2</v>
      </c>
      <c r="N157" s="1186">
        <v>233.2</v>
      </c>
      <c r="O157" s="571">
        <f t="shared" ref="O157:O165" si="16">M157*N157</f>
        <v>5.0979581358415809</v>
      </c>
      <c r="P157" s="571">
        <f t="shared" ref="P157:P165" si="17">M157*60*1000</f>
        <v>1311.6530366659301</v>
      </c>
      <c r="Q157" s="572">
        <f t="shared" ref="Q157:Q165" si="18">P157*N157/1000</f>
        <v>305.87748815049486</v>
      </c>
      <c r="S157" s="55"/>
      <c r="T157" s="55"/>
    </row>
    <row r="158" spans="1:20" ht="12.75" customHeight="1">
      <c r="A158" s="981"/>
      <c r="B158" s="26">
        <v>3</v>
      </c>
      <c r="C158" s="345" t="s">
        <v>835</v>
      </c>
      <c r="D158" s="345">
        <v>30</v>
      </c>
      <c r="E158" s="345">
        <v>1985</v>
      </c>
      <c r="F158" s="345">
        <v>42.9</v>
      </c>
      <c r="G158" s="345">
        <v>4.1932</v>
      </c>
      <c r="H158" s="345">
        <v>3</v>
      </c>
      <c r="I158" s="345">
        <v>35.706800000000001</v>
      </c>
      <c r="J158" s="723">
        <v>1619.35</v>
      </c>
      <c r="K158" s="345">
        <v>35.706800000000001</v>
      </c>
      <c r="L158" s="723">
        <v>1619.35</v>
      </c>
      <c r="M158" s="569">
        <f t="shared" si="15"/>
        <v>2.2050081822953656E-2</v>
      </c>
      <c r="N158" s="1186">
        <v>233.2</v>
      </c>
      <c r="O158" s="571">
        <f t="shared" si="16"/>
        <v>5.1420790811127919</v>
      </c>
      <c r="P158" s="571">
        <f t="shared" si="17"/>
        <v>1323.0049093772193</v>
      </c>
      <c r="Q158" s="572">
        <f t="shared" si="18"/>
        <v>308.52474486676755</v>
      </c>
      <c r="S158" s="55"/>
      <c r="T158" s="55"/>
    </row>
    <row r="159" spans="1:20" ht="12.75" customHeight="1">
      <c r="A159" s="981"/>
      <c r="B159" s="26">
        <v>4</v>
      </c>
      <c r="C159" s="345" t="s">
        <v>836</v>
      </c>
      <c r="D159" s="345">
        <v>24</v>
      </c>
      <c r="E159" s="345">
        <v>1959</v>
      </c>
      <c r="F159" s="345">
        <v>22.26</v>
      </c>
      <c r="G159" s="345">
        <v>1.0811999999999999</v>
      </c>
      <c r="H159" s="345">
        <v>0.24</v>
      </c>
      <c r="I159" s="345">
        <v>20.938800000000001</v>
      </c>
      <c r="J159" s="345">
        <v>923.54</v>
      </c>
      <c r="K159" s="345">
        <v>20.938800000000001</v>
      </c>
      <c r="L159" s="345">
        <v>923.54</v>
      </c>
      <c r="M159" s="569">
        <f t="shared" si="15"/>
        <v>2.2672326049765035E-2</v>
      </c>
      <c r="N159" s="1186">
        <v>233.2</v>
      </c>
      <c r="O159" s="571">
        <f t="shared" si="16"/>
        <v>5.2871864348052062</v>
      </c>
      <c r="P159" s="571">
        <f t="shared" si="17"/>
        <v>1360.3395629859021</v>
      </c>
      <c r="Q159" s="572">
        <f t="shared" si="18"/>
        <v>317.23118608831237</v>
      </c>
      <c r="S159" s="55"/>
      <c r="T159" s="55"/>
    </row>
    <row r="160" spans="1:20" ht="12.75" customHeight="1">
      <c r="A160" s="981"/>
      <c r="B160" s="26">
        <v>5</v>
      </c>
      <c r="C160" s="345" t="s">
        <v>837</v>
      </c>
      <c r="D160" s="345">
        <v>32</v>
      </c>
      <c r="E160" s="345">
        <v>1960</v>
      </c>
      <c r="F160" s="345">
        <v>31</v>
      </c>
      <c r="G160" s="345">
        <v>2.7115</v>
      </c>
      <c r="H160" s="345">
        <v>0.32</v>
      </c>
      <c r="I160" s="345">
        <v>27.968499999999999</v>
      </c>
      <c r="J160" s="723">
        <v>1203.28</v>
      </c>
      <c r="K160" s="345">
        <v>27.968499999999999</v>
      </c>
      <c r="L160" s="723">
        <v>1203.28</v>
      </c>
      <c r="M160" s="569">
        <f t="shared" si="15"/>
        <v>2.3243550960707401E-2</v>
      </c>
      <c r="N160" s="1186">
        <v>233.2</v>
      </c>
      <c r="O160" s="571">
        <f t="shared" si="16"/>
        <v>5.4203960840369652</v>
      </c>
      <c r="P160" s="571">
        <f t="shared" si="17"/>
        <v>1394.6130576424441</v>
      </c>
      <c r="Q160" s="572">
        <f t="shared" si="18"/>
        <v>325.22376504221796</v>
      </c>
      <c r="S160" s="55"/>
      <c r="T160" s="55"/>
    </row>
    <row r="161" spans="1:20" ht="12.75" customHeight="1">
      <c r="A161" s="981"/>
      <c r="B161" s="26">
        <v>6</v>
      </c>
      <c r="C161" s="345" t="s">
        <v>838</v>
      </c>
      <c r="D161" s="345">
        <v>3</v>
      </c>
      <c r="E161" s="345">
        <v>1880</v>
      </c>
      <c r="F161" s="345">
        <v>4.3440000000000003</v>
      </c>
      <c r="G161" s="345"/>
      <c r="H161" s="345"/>
      <c r="I161" s="345">
        <v>4.3440000000000003</v>
      </c>
      <c r="J161" s="345">
        <v>178.32</v>
      </c>
      <c r="K161" s="345">
        <v>4.3440000000000003</v>
      </c>
      <c r="L161" s="345">
        <v>178.32</v>
      </c>
      <c r="M161" s="569">
        <f t="shared" si="15"/>
        <v>2.43606998654105E-2</v>
      </c>
      <c r="N161" s="1186">
        <v>233.2</v>
      </c>
      <c r="O161" s="571">
        <f t="shared" si="16"/>
        <v>5.6809152086137287</v>
      </c>
      <c r="P161" s="571">
        <f t="shared" si="17"/>
        <v>1461.64199192463</v>
      </c>
      <c r="Q161" s="572">
        <f t="shared" si="18"/>
        <v>340.85491251682367</v>
      </c>
      <c r="S161" s="55"/>
      <c r="T161" s="55"/>
    </row>
    <row r="162" spans="1:20" ht="12.75" customHeight="1">
      <c r="A162" s="981"/>
      <c r="B162" s="26">
        <v>7</v>
      </c>
      <c r="C162" s="345" t="s">
        <v>839</v>
      </c>
      <c r="D162" s="345">
        <v>12</v>
      </c>
      <c r="E162" s="345">
        <v>1892</v>
      </c>
      <c r="F162" s="345">
        <v>12.6</v>
      </c>
      <c r="G162" s="345">
        <v>1.1324000000000001</v>
      </c>
      <c r="H162" s="345">
        <v>0.12</v>
      </c>
      <c r="I162" s="345">
        <v>11.3476</v>
      </c>
      <c r="J162" s="345">
        <v>447.66</v>
      </c>
      <c r="K162" s="345">
        <v>11.3476</v>
      </c>
      <c r="L162" s="345">
        <v>447.66</v>
      </c>
      <c r="M162" s="569">
        <f t="shared" si="15"/>
        <v>2.5348702140016974E-2</v>
      </c>
      <c r="N162" s="1186">
        <v>233.2</v>
      </c>
      <c r="O162" s="571">
        <f t="shared" si="16"/>
        <v>5.9113173390519584</v>
      </c>
      <c r="P162" s="571">
        <f t="shared" si="17"/>
        <v>1520.9221284010184</v>
      </c>
      <c r="Q162" s="572">
        <f t="shared" si="18"/>
        <v>354.67904034311749</v>
      </c>
      <c r="S162" s="55"/>
      <c r="T162" s="55"/>
    </row>
    <row r="163" spans="1:20" ht="13.5" customHeight="1">
      <c r="A163" s="981"/>
      <c r="B163" s="26">
        <v>8</v>
      </c>
      <c r="C163" s="345" t="s">
        <v>569</v>
      </c>
      <c r="D163" s="345">
        <v>74</v>
      </c>
      <c r="E163" s="345">
        <v>1961</v>
      </c>
      <c r="F163" s="345">
        <v>40.795699999999997</v>
      </c>
      <c r="G163" s="345">
        <v>3.1046</v>
      </c>
      <c r="H163" s="345">
        <v>0.74</v>
      </c>
      <c r="I163" s="345">
        <v>36.951099999999997</v>
      </c>
      <c r="J163" s="723">
        <v>1342.27</v>
      </c>
      <c r="K163" s="345">
        <v>36.951000000000001</v>
      </c>
      <c r="L163" s="723">
        <v>1342.27</v>
      </c>
      <c r="M163" s="569">
        <f t="shared" si="15"/>
        <v>2.7528738629336871E-2</v>
      </c>
      <c r="N163" s="1186">
        <v>233.2</v>
      </c>
      <c r="O163" s="571">
        <f t="shared" si="16"/>
        <v>6.4197018483613579</v>
      </c>
      <c r="P163" s="571">
        <f t="shared" si="17"/>
        <v>1651.7243177602124</v>
      </c>
      <c r="Q163" s="572">
        <f t="shared" si="18"/>
        <v>385.18211090168154</v>
      </c>
      <c r="S163" s="55"/>
      <c r="T163" s="55"/>
    </row>
    <row r="164" spans="1:20" ht="12.75" customHeight="1">
      <c r="A164" s="981"/>
      <c r="B164" s="26">
        <v>9</v>
      </c>
      <c r="C164" s="345" t="s">
        <v>840</v>
      </c>
      <c r="D164" s="345">
        <v>4</v>
      </c>
      <c r="E164" s="345">
        <v>1957</v>
      </c>
      <c r="F164" s="345">
        <v>5.78</v>
      </c>
      <c r="G164" s="345">
        <v>1.1067</v>
      </c>
      <c r="H164" s="345"/>
      <c r="I164" s="345">
        <v>4.6733000000000002</v>
      </c>
      <c r="J164" s="345">
        <v>140.91999999999999</v>
      </c>
      <c r="K164" s="345">
        <v>4.6733000000000002</v>
      </c>
      <c r="L164" s="345">
        <v>140.91999999999999</v>
      </c>
      <c r="M164" s="569">
        <f t="shared" si="15"/>
        <v>3.3162787397104744E-2</v>
      </c>
      <c r="N164" s="1186">
        <v>233.2</v>
      </c>
      <c r="O164" s="571">
        <f t="shared" si="16"/>
        <v>7.7335620210048264</v>
      </c>
      <c r="P164" s="571">
        <f t="shared" si="17"/>
        <v>1989.7672438262846</v>
      </c>
      <c r="Q164" s="572">
        <f t="shared" si="18"/>
        <v>464.01372126028957</v>
      </c>
      <c r="S164" s="55"/>
      <c r="T164" s="55"/>
    </row>
    <row r="165" spans="1:20" ht="12.75" customHeight="1" thickBot="1">
      <c r="A165" s="982"/>
      <c r="B165" s="27">
        <v>10</v>
      </c>
      <c r="C165" s="352" t="s">
        <v>841</v>
      </c>
      <c r="D165" s="352">
        <v>6</v>
      </c>
      <c r="E165" s="352">
        <v>1855</v>
      </c>
      <c r="F165" s="352">
        <v>11.5</v>
      </c>
      <c r="G165" s="352">
        <v>1.0499000000000001</v>
      </c>
      <c r="H165" s="352">
        <v>0.06</v>
      </c>
      <c r="I165" s="352">
        <v>10.3901</v>
      </c>
      <c r="J165" s="352">
        <v>293.06</v>
      </c>
      <c r="K165" s="352">
        <v>10.3901</v>
      </c>
      <c r="L165" s="352">
        <v>293.06</v>
      </c>
      <c r="M165" s="1334">
        <f t="shared" si="15"/>
        <v>3.5453831979799358E-2</v>
      </c>
      <c r="N165" s="1335">
        <v>233.2</v>
      </c>
      <c r="O165" s="1336">
        <f t="shared" si="16"/>
        <v>8.2678336176892095</v>
      </c>
      <c r="P165" s="1336">
        <f t="shared" si="17"/>
        <v>2127.2299187879617</v>
      </c>
      <c r="Q165" s="1337">
        <f t="shared" si="18"/>
        <v>496.07001706135259</v>
      </c>
      <c r="S165" s="55"/>
      <c r="T165" s="55"/>
    </row>
    <row r="166" spans="1:20" ht="12.75">
      <c r="S166" s="55"/>
      <c r="T166" s="55"/>
    </row>
    <row r="167" spans="1:20" s="12" customFormat="1" ht="16.5" customHeight="1">
      <c r="A167" s="1082" t="s">
        <v>453</v>
      </c>
      <c r="B167" s="1082"/>
      <c r="C167" s="1082"/>
      <c r="D167" s="1082"/>
      <c r="E167" s="1082"/>
      <c r="F167" s="1082"/>
      <c r="G167" s="1082"/>
      <c r="H167" s="1082"/>
      <c r="I167" s="1082"/>
      <c r="J167" s="1082"/>
      <c r="K167" s="1082"/>
      <c r="L167" s="1082"/>
      <c r="M167" s="1082"/>
      <c r="N167" s="1082"/>
      <c r="O167" s="1082"/>
      <c r="P167" s="1082"/>
      <c r="Q167" s="1082"/>
      <c r="S167" s="601"/>
      <c r="T167" s="601"/>
    </row>
    <row r="168" spans="1:20" s="12" customFormat="1" ht="14.25" customHeight="1" thickBot="1">
      <c r="A168" s="1056" t="s">
        <v>852</v>
      </c>
      <c r="B168" s="1056"/>
      <c r="C168" s="1056"/>
      <c r="D168" s="1056"/>
      <c r="E168" s="1056"/>
      <c r="F168" s="1056"/>
      <c r="G168" s="1056"/>
      <c r="H168" s="1056"/>
      <c r="I168" s="1056"/>
      <c r="J168" s="1056"/>
      <c r="K168" s="1056"/>
      <c r="L168" s="1056"/>
      <c r="M168" s="1056"/>
      <c r="N168" s="1056"/>
      <c r="O168" s="1056"/>
      <c r="P168" s="1056"/>
      <c r="Q168" s="1056"/>
      <c r="S168" s="55"/>
      <c r="T168" s="55"/>
    </row>
    <row r="169" spans="1:20" ht="12.75">
      <c r="A169" s="1041" t="s">
        <v>1</v>
      </c>
      <c r="B169" s="997" t="s">
        <v>0</v>
      </c>
      <c r="C169" s="1000" t="s">
        <v>2</v>
      </c>
      <c r="D169" s="1000" t="s">
        <v>3</v>
      </c>
      <c r="E169" s="1000" t="s">
        <v>13</v>
      </c>
      <c r="F169" s="1004" t="s">
        <v>14</v>
      </c>
      <c r="G169" s="1005"/>
      <c r="H169" s="1005"/>
      <c r="I169" s="1006"/>
      <c r="J169" s="1000" t="s">
        <v>4</v>
      </c>
      <c r="K169" s="1000" t="s">
        <v>15</v>
      </c>
      <c r="L169" s="1000" t="s">
        <v>5</v>
      </c>
      <c r="M169" s="1000" t="s">
        <v>6</v>
      </c>
      <c r="N169" s="1000" t="s">
        <v>16</v>
      </c>
      <c r="O169" s="1007" t="s">
        <v>17</v>
      </c>
      <c r="P169" s="1000" t="s">
        <v>25</v>
      </c>
      <c r="Q169" s="1009" t="s">
        <v>26</v>
      </c>
      <c r="R169" s="6"/>
      <c r="S169" s="55"/>
      <c r="T169" s="55"/>
    </row>
    <row r="170" spans="1:20" ht="33.75">
      <c r="A170" s="1042"/>
      <c r="B170" s="998"/>
      <c r="C170" s="1001"/>
      <c r="D170" s="1003"/>
      <c r="E170" s="1003"/>
      <c r="F170" s="578" t="s">
        <v>18</v>
      </c>
      <c r="G170" s="578" t="s">
        <v>19</v>
      </c>
      <c r="H170" s="578" t="s">
        <v>20</v>
      </c>
      <c r="I170" s="578" t="s">
        <v>21</v>
      </c>
      <c r="J170" s="1003"/>
      <c r="K170" s="1003"/>
      <c r="L170" s="1003"/>
      <c r="M170" s="1003"/>
      <c r="N170" s="1003"/>
      <c r="O170" s="1008"/>
      <c r="P170" s="1003"/>
      <c r="Q170" s="1010"/>
      <c r="S170" s="55"/>
      <c r="T170" s="55"/>
    </row>
    <row r="171" spans="1:20" ht="12.75">
      <c r="A171" s="1043"/>
      <c r="B171" s="1044"/>
      <c r="C171" s="1003"/>
      <c r="D171" s="125" t="s">
        <v>7</v>
      </c>
      <c r="E171" s="125" t="s">
        <v>8</v>
      </c>
      <c r="F171" s="125" t="s">
        <v>9</v>
      </c>
      <c r="G171" s="125" t="s">
        <v>9</v>
      </c>
      <c r="H171" s="125" t="s">
        <v>9</v>
      </c>
      <c r="I171" s="125" t="s">
        <v>9</v>
      </c>
      <c r="J171" s="125" t="s">
        <v>22</v>
      </c>
      <c r="K171" s="125" t="s">
        <v>9</v>
      </c>
      <c r="L171" s="125" t="s">
        <v>22</v>
      </c>
      <c r="M171" s="125" t="s">
        <v>90</v>
      </c>
      <c r="N171" s="125" t="s">
        <v>10</v>
      </c>
      <c r="O171" s="125" t="s">
        <v>91</v>
      </c>
      <c r="P171" s="126" t="s">
        <v>27</v>
      </c>
      <c r="Q171" s="127" t="s">
        <v>28</v>
      </c>
      <c r="S171" s="55"/>
      <c r="T171" s="55"/>
    </row>
    <row r="172" spans="1:20" ht="13.5" thickBot="1">
      <c r="A172" s="1428">
        <v>1</v>
      </c>
      <c r="B172" s="1429">
        <v>2</v>
      </c>
      <c r="C172" s="1430">
        <v>3</v>
      </c>
      <c r="D172" s="1431">
        <v>4</v>
      </c>
      <c r="E172" s="1431">
        <v>5</v>
      </c>
      <c r="F172" s="1431">
        <v>6</v>
      </c>
      <c r="G172" s="1431">
        <v>7</v>
      </c>
      <c r="H172" s="1431">
        <v>8</v>
      </c>
      <c r="I172" s="1431">
        <v>9</v>
      </c>
      <c r="J172" s="1431">
        <v>10</v>
      </c>
      <c r="K172" s="1431">
        <v>11</v>
      </c>
      <c r="L172" s="1430">
        <v>12</v>
      </c>
      <c r="M172" s="1431">
        <v>13</v>
      </c>
      <c r="N172" s="1431">
        <v>14</v>
      </c>
      <c r="O172" s="1432">
        <v>15</v>
      </c>
      <c r="P172" s="1430">
        <v>16</v>
      </c>
      <c r="Q172" s="1433">
        <v>17</v>
      </c>
      <c r="S172" s="55"/>
      <c r="T172" s="55"/>
    </row>
    <row r="173" spans="1:20" ht="22.5">
      <c r="A173" s="1434" t="s">
        <v>454</v>
      </c>
      <c r="B173" s="17">
        <v>1</v>
      </c>
      <c r="C173" s="1435" t="s">
        <v>201</v>
      </c>
      <c r="D173" s="731">
        <v>20</v>
      </c>
      <c r="E173" s="732" t="s">
        <v>52</v>
      </c>
      <c r="F173" s="733">
        <v>8.18</v>
      </c>
      <c r="G173" s="733">
        <v>1.86</v>
      </c>
      <c r="H173" s="733">
        <v>2.09</v>
      </c>
      <c r="I173" s="733">
        <v>3.03</v>
      </c>
      <c r="J173" s="674">
        <v>899.93</v>
      </c>
      <c r="K173" s="733">
        <v>3.03</v>
      </c>
      <c r="L173" s="674">
        <v>899.93</v>
      </c>
      <c r="M173" s="1381">
        <f t="shared" ref="M173:M212" si="19">K173/L173</f>
        <v>3.3669285388863578E-3</v>
      </c>
      <c r="N173" s="1382">
        <v>224.2</v>
      </c>
      <c r="O173" s="1383">
        <f t="shared" ref="O173:O212" si="20">M173*N173</f>
        <v>0.75486537841832135</v>
      </c>
      <c r="P173" s="1383">
        <f t="shared" ref="P173:P212" si="21">M173*60*1000</f>
        <v>202.01571233318145</v>
      </c>
      <c r="Q173" s="1384">
        <f t="shared" ref="Q173:Q212" si="22">P173*N173/1000</f>
        <v>45.291922705099275</v>
      </c>
      <c r="S173" s="55"/>
      <c r="T173" s="55"/>
    </row>
    <row r="174" spans="1:20" s="58" customFormat="1" ht="12.75" customHeight="1">
      <c r="A174" s="1057"/>
      <c r="B174" s="18">
        <v>2</v>
      </c>
      <c r="C174" s="675" t="s">
        <v>202</v>
      </c>
      <c r="D174" s="734">
        <v>45</v>
      </c>
      <c r="E174" s="735" t="s">
        <v>203</v>
      </c>
      <c r="F174" s="736">
        <v>20.46</v>
      </c>
      <c r="G174" s="736">
        <v>4.74</v>
      </c>
      <c r="H174" s="736">
        <v>7.2</v>
      </c>
      <c r="I174" s="736">
        <v>8.52</v>
      </c>
      <c r="J174" s="676">
        <v>2319.88</v>
      </c>
      <c r="K174" s="736">
        <v>8.52</v>
      </c>
      <c r="L174" s="676">
        <v>2319.88</v>
      </c>
      <c r="M174" s="1385">
        <f t="shared" si="19"/>
        <v>3.6726037553666564E-3</v>
      </c>
      <c r="N174" s="1386">
        <v>224.2</v>
      </c>
      <c r="O174" s="1387">
        <f t="shared" si="20"/>
        <v>0.82339776195320435</v>
      </c>
      <c r="P174" s="1387">
        <f t="shared" si="21"/>
        <v>220.35622532199937</v>
      </c>
      <c r="Q174" s="1388">
        <f t="shared" si="22"/>
        <v>49.403865717192261</v>
      </c>
      <c r="S174" s="55"/>
      <c r="T174" s="55"/>
    </row>
    <row r="175" spans="1:20" ht="22.5">
      <c r="A175" s="1057"/>
      <c r="B175" s="18">
        <v>3</v>
      </c>
      <c r="C175" s="675" t="s">
        <v>204</v>
      </c>
      <c r="D175" s="734">
        <v>40</v>
      </c>
      <c r="E175" s="735" t="s">
        <v>52</v>
      </c>
      <c r="F175" s="736">
        <v>21.16</v>
      </c>
      <c r="G175" s="736">
        <v>5.24</v>
      </c>
      <c r="H175" s="736">
        <v>6.4</v>
      </c>
      <c r="I175" s="736">
        <v>9.5299999999999994</v>
      </c>
      <c r="J175" s="676">
        <v>2495.71</v>
      </c>
      <c r="K175" s="736">
        <v>9.5299999999999994</v>
      </c>
      <c r="L175" s="676">
        <v>2495.71</v>
      </c>
      <c r="M175" s="1385">
        <f t="shared" si="19"/>
        <v>3.8185526363239317E-3</v>
      </c>
      <c r="N175" s="1386">
        <v>224.2</v>
      </c>
      <c r="O175" s="1387">
        <f t="shared" si="20"/>
        <v>0.85611950106382539</v>
      </c>
      <c r="P175" s="1387">
        <f t="shared" si="21"/>
        <v>229.11315817943589</v>
      </c>
      <c r="Q175" s="1388">
        <f t="shared" si="22"/>
        <v>51.367170063829519</v>
      </c>
      <c r="S175" s="55"/>
      <c r="T175" s="55"/>
    </row>
    <row r="176" spans="1:20" s="58" customFormat="1" ht="22.5">
      <c r="A176" s="1057"/>
      <c r="B176" s="18">
        <v>4</v>
      </c>
      <c r="C176" s="675" t="s">
        <v>645</v>
      </c>
      <c r="D176" s="734">
        <v>40</v>
      </c>
      <c r="E176" s="735" t="s">
        <v>52</v>
      </c>
      <c r="F176" s="736">
        <v>20.010000000000002</v>
      </c>
      <c r="G176" s="736">
        <v>3.32</v>
      </c>
      <c r="H176" s="736">
        <v>6.4</v>
      </c>
      <c r="I176" s="736">
        <v>10.29</v>
      </c>
      <c r="J176" s="676">
        <v>2612.13</v>
      </c>
      <c r="K176" s="736">
        <v>10.29</v>
      </c>
      <c r="L176" s="676">
        <v>2612.13</v>
      </c>
      <c r="M176" s="1385">
        <f t="shared" si="19"/>
        <v>3.9393138932595235E-3</v>
      </c>
      <c r="N176" s="1386">
        <v>224.2</v>
      </c>
      <c r="O176" s="1387">
        <f t="shared" si="20"/>
        <v>0.88319417486878515</v>
      </c>
      <c r="P176" s="1387">
        <f t="shared" si="21"/>
        <v>236.35883359557141</v>
      </c>
      <c r="Q176" s="1388">
        <f t="shared" si="22"/>
        <v>52.991650492127107</v>
      </c>
      <c r="S176" s="55"/>
      <c r="T176" s="55"/>
    </row>
    <row r="177" spans="1:20" s="58" customFormat="1" ht="12.75">
      <c r="A177" s="1057"/>
      <c r="B177" s="18">
        <v>5</v>
      </c>
      <c r="C177" s="675" t="s">
        <v>208</v>
      </c>
      <c r="D177" s="734">
        <v>52</v>
      </c>
      <c r="E177" s="735">
        <v>2007</v>
      </c>
      <c r="F177" s="736">
        <v>21.17</v>
      </c>
      <c r="G177" s="736">
        <v>0</v>
      </c>
      <c r="H177" s="736">
        <v>6.18</v>
      </c>
      <c r="I177" s="736">
        <v>15.19</v>
      </c>
      <c r="J177" s="676">
        <v>3767.48</v>
      </c>
      <c r="K177" s="736">
        <v>15.19</v>
      </c>
      <c r="L177" s="676">
        <v>3767.48</v>
      </c>
      <c r="M177" s="1385">
        <f t="shared" si="19"/>
        <v>4.0318727637572065E-3</v>
      </c>
      <c r="N177" s="1386">
        <v>224.2</v>
      </c>
      <c r="O177" s="1387">
        <f t="shared" si="20"/>
        <v>0.90394587363436563</v>
      </c>
      <c r="P177" s="1387">
        <f t="shared" si="21"/>
        <v>241.91236582543237</v>
      </c>
      <c r="Q177" s="1388">
        <f t="shared" si="22"/>
        <v>54.23675241806194</v>
      </c>
      <c r="S177" s="55"/>
      <c r="T177" s="55"/>
    </row>
    <row r="178" spans="1:20" s="58" customFormat="1" ht="12.75" customHeight="1">
      <c r="A178" s="1057"/>
      <c r="B178" s="18">
        <v>6</v>
      </c>
      <c r="C178" s="675" t="s">
        <v>207</v>
      </c>
      <c r="D178" s="734">
        <v>92</v>
      </c>
      <c r="E178" s="735">
        <v>2007</v>
      </c>
      <c r="F178" s="736">
        <v>35.18</v>
      </c>
      <c r="G178" s="736">
        <v>0</v>
      </c>
      <c r="H178" s="736">
        <v>9.25</v>
      </c>
      <c r="I178" s="736">
        <v>25.76</v>
      </c>
      <c r="J178" s="676">
        <v>6320.16</v>
      </c>
      <c r="K178" s="736">
        <v>25.76</v>
      </c>
      <c r="L178" s="676">
        <v>6320.16</v>
      </c>
      <c r="M178" s="1385">
        <f t="shared" si="19"/>
        <v>4.0758461811093395E-3</v>
      </c>
      <c r="N178" s="1386">
        <v>224.2</v>
      </c>
      <c r="O178" s="1387">
        <f t="shared" si="20"/>
        <v>0.91380471380471384</v>
      </c>
      <c r="P178" s="1387">
        <f t="shared" si="21"/>
        <v>244.55077086656038</v>
      </c>
      <c r="Q178" s="1388">
        <f t="shared" si="22"/>
        <v>54.828282828282838</v>
      </c>
      <c r="S178" s="55"/>
      <c r="T178" s="55"/>
    </row>
    <row r="179" spans="1:20" ht="12.75">
      <c r="A179" s="1057"/>
      <c r="B179" s="18">
        <v>7</v>
      </c>
      <c r="C179" s="675" t="s">
        <v>206</v>
      </c>
      <c r="D179" s="734">
        <v>78</v>
      </c>
      <c r="E179" s="735">
        <v>2009</v>
      </c>
      <c r="F179" s="736">
        <v>30.5</v>
      </c>
      <c r="G179" s="736">
        <v>0</v>
      </c>
      <c r="H179" s="736">
        <v>11.01</v>
      </c>
      <c r="I179" s="736">
        <v>22.9</v>
      </c>
      <c r="J179" s="676">
        <v>5193.04</v>
      </c>
      <c r="K179" s="736">
        <v>22.9</v>
      </c>
      <c r="L179" s="676">
        <v>5193.04</v>
      </c>
      <c r="M179" s="1385">
        <f t="shared" si="19"/>
        <v>4.4097484325173689E-3</v>
      </c>
      <c r="N179" s="1386">
        <v>224.2</v>
      </c>
      <c r="O179" s="1387">
        <f t="shared" si="20"/>
        <v>0.98866559857039404</v>
      </c>
      <c r="P179" s="1387">
        <f t="shared" si="21"/>
        <v>264.58490595104212</v>
      </c>
      <c r="Q179" s="1388">
        <f t="shared" si="22"/>
        <v>59.319935914223642</v>
      </c>
      <c r="S179" s="55"/>
      <c r="T179" s="55"/>
    </row>
    <row r="180" spans="1:20" ht="12.75">
      <c r="A180" s="1057"/>
      <c r="B180" s="18">
        <v>8</v>
      </c>
      <c r="C180" s="675" t="s">
        <v>209</v>
      </c>
      <c r="D180" s="734">
        <v>17</v>
      </c>
      <c r="E180" s="735">
        <v>2009</v>
      </c>
      <c r="F180" s="736">
        <v>15.76</v>
      </c>
      <c r="G180" s="736">
        <v>0</v>
      </c>
      <c r="H180" s="736">
        <v>4.8099999999999996</v>
      </c>
      <c r="I180" s="736">
        <v>9.6389999999999993</v>
      </c>
      <c r="J180" s="676">
        <v>1463.65</v>
      </c>
      <c r="K180" s="736">
        <v>9.6389999999999993</v>
      </c>
      <c r="L180" s="676">
        <v>1463.65</v>
      </c>
      <c r="M180" s="1385">
        <f t="shared" si="19"/>
        <v>6.585590817476855E-3</v>
      </c>
      <c r="N180" s="1386">
        <v>224.2</v>
      </c>
      <c r="O180" s="1387">
        <f t="shared" si="20"/>
        <v>1.4764894612783108</v>
      </c>
      <c r="P180" s="1387">
        <f t="shared" si="21"/>
        <v>395.13544904861129</v>
      </c>
      <c r="Q180" s="1388">
        <f t="shared" si="22"/>
        <v>88.589367676698643</v>
      </c>
      <c r="S180" s="55"/>
      <c r="T180" s="55"/>
    </row>
    <row r="181" spans="1:20" ht="22.5">
      <c r="A181" s="1057"/>
      <c r="B181" s="18">
        <v>9</v>
      </c>
      <c r="C181" s="675" t="s">
        <v>205</v>
      </c>
      <c r="D181" s="734">
        <v>18</v>
      </c>
      <c r="E181" s="735" t="s">
        <v>203</v>
      </c>
      <c r="F181" s="736">
        <v>10.6</v>
      </c>
      <c r="G181" s="736">
        <v>1.66</v>
      </c>
      <c r="H181" s="736">
        <v>2.73</v>
      </c>
      <c r="I181" s="736">
        <v>6.2071699999999996</v>
      </c>
      <c r="J181" s="676">
        <v>935.5</v>
      </c>
      <c r="K181" s="736">
        <v>6.2071699999999996</v>
      </c>
      <c r="L181" s="676">
        <v>935.5</v>
      </c>
      <c r="M181" s="1385">
        <f t="shared" si="19"/>
        <v>6.6351362907536076E-3</v>
      </c>
      <c r="N181" s="1386">
        <v>224.2</v>
      </c>
      <c r="O181" s="1387">
        <f t="shared" si="20"/>
        <v>1.4875975563869588</v>
      </c>
      <c r="P181" s="1387">
        <f t="shared" si="21"/>
        <v>398.10817744521648</v>
      </c>
      <c r="Q181" s="1388">
        <f t="shared" si="22"/>
        <v>89.255853383217527</v>
      </c>
      <c r="S181" s="55"/>
      <c r="T181" s="55"/>
    </row>
    <row r="182" spans="1:20" ht="23.25" thickBot="1">
      <c r="A182" s="1436"/>
      <c r="B182" s="56">
        <v>10</v>
      </c>
      <c r="C182" s="1437" t="s">
        <v>210</v>
      </c>
      <c r="D182" s="1438">
        <v>4</v>
      </c>
      <c r="E182" s="1439" t="s">
        <v>52</v>
      </c>
      <c r="F182" s="1440">
        <v>2.31</v>
      </c>
      <c r="G182" s="1440">
        <v>0.39</v>
      </c>
      <c r="H182" s="1440">
        <v>0.04</v>
      </c>
      <c r="I182" s="1440">
        <v>1.89</v>
      </c>
      <c r="J182" s="1441">
        <v>193.25</v>
      </c>
      <c r="K182" s="1440">
        <v>1.89</v>
      </c>
      <c r="L182" s="1441">
        <v>193.25</v>
      </c>
      <c r="M182" s="1442">
        <f t="shared" si="19"/>
        <v>9.7800776196636484E-3</v>
      </c>
      <c r="N182" s="1443">
        <v>224.2</v>
      </c>
      <c r="O182" s="1444">
        <f t="shared" si="20"/>
        <v>2.1926934023285898</v>
      </c>
      <c r="P182" s="1444">
        <f t="shared" si="21"/>
        <v>586.80465717981883</v>
      </c>
      <c r="Q182" s="1445">
        <f t="shared" si="22"/>
        <v>131.56160413971537</v>
      </c>
      <c r="S182" s="55"/>
      <c r="T182" s="55"/>
    </row>
    <row r="183" spans="1:20" ht="12.75">
      <c r="A183" s="1058" t="s">
        <v>455</v>
      </c>
      <c r="B183" s="266">
        <v>1</v>
      </c>
      <c r="C183" s="677" t="s">
        <v>216</v>
      </c>
      <c r="D183" s="737">
        <v>15</v>
      </c>
      <c r="E183" s="738" t="s">
        <v>52</v>
      </c>
      <c r="F183" s="1446">
        <v>11.01</v>
      </c>
      <c r="G183" s="1446">
        <v>1.93</v>
      </c>
      <c r="H183" s="739">
        <v>2.4</v>
      </c>
      <c r="I183" s="1446">
        <v>6.6756500000000001</v>
      </c>
      <c r="J183" s="740">
        <v>1120.1099999999999</v>
      </c>
      <c r="K183" s="1446">
        <v>6.6756500000000001</v>
      </c>
      <c r="L183" s="740">
        <v>1120.1099999999999</v>
      </c>
      <c r="M183" s="1447">
        <f t="shared" si="19"/>
        <v>5.9598164465989954E-3</v>
      </c>
      <c r="N183" s="1448">
        <v>224.2</v>
      </c>
      <c r="O183" s="1449">
        <f t="shared" si="20"/>
        <v>1.3361908473274946</v>
      </c>
      <c r="P183" s="1449">
        <f t="shared" si="21"/>
        <v>357.58898679593972</v>
      </c>
      <c r="Q183" s="1450">
        <f t="shared" si="22"/>
        <v>80.17145083964968</v>
      </c>
      <c r="S183" s="55"/>
      <c r="T183" s="55"/>
    </row>
    <row r="184" spans="1:20" ht="12.75">
      <c r="A184" s="1059"/>
      <c r="B184" s="260">
        <v>2</v>
      </c>
      <c r="C184" s="678" t="s">
        <v>211</v>
      </c>
      <c r="D184" s="741">
        <v>54</v>
      </c>
      <c r="E184" s="742" t="s">
        <v>52</v>
      </c>
      <c r="F184" s="1389">
        <v>33.32</v>
      </c>
      <c r="G184" s="1389">
        <v>5.33</v>
      </c>
      <c r="H184" s="743">
        <v>8.64</v>
      </c>
      <c r="I184" s="1389">
        <v>19.350000000000001</v>
      </c>
      <c r="J184" s="744">
        <v>2987.33</v>
      </c>
      <c r="K184" s="1389">
        <v>19.350000000000001</v>
      </c>
      <c r="L184" s="744">
        <v>2987.33</v>
      </c>
      <c r="M184" s="1390">
        <f t="shared" si="19"/>
        <v>6.4773560336487774E-3</v>
      </c>
      <c r="N184" s="1391">
        <v>224.2</v>
      </c>
      <c r="O184" s="1392">
        <f t="shared" si="20"/>
        <v>1.4522232227440559</v>
      </c>
      <c r="P184" s="1392">
        <f t="shared" si="21"/>
        <v>388.64136201892666</v>
      </c>
      <c r="Q184" s="1393">
        <f t="shared" si="22"/>
        <v>87.133393364643354</v>
      </c>
      <c r="S184" s="55"/>
      <c r="T184" s="55"/>
    </row>
    <row r="185" spans="1:20" ht="12.75">
      <c r="A185" s="1059"/>
      <c r="B185" s="260">
        <v>3</v>
      </c>
      <c r="C185" s="678" t="s">
        <v>215</v>
      </c>
      <c r="D185" s="741">
        <v>30</v>
      </c>
      <c r="E185" s="742" t="s">
        <v>52</v>
      </c>
      <c r="F185" s="1389">
        <v>22.43</v>
      </c>
      <c r="G185" s="1389">
        <v>3.97</v>
      </c>
      <c r="H185" s="743">
        <v>4.8</v>
      </c>
      <c r="I185" s="1389">
        <v>13.66</v>
      </c>
      <c r="J185" s="744">
        <v>2051.9499999999998</v>
      </c>
      <c r="K185" s="1389">
        <v>13.66</v>
      </c>
      <c r="L185" s="744">
        <v>2051.9499999999998</v>
      </c>
      <c r="M185" s="1390">
        <f t="shared" si="19"/>
        <v>6.6570822875801072E-3</v>
      </c>
      <c r="N185" s="1391">
        <v>224.2</v>
      </c>
      <c r="O185" s="1392">
        <f t="shared" si="20"/>
        <v>1.49251784887546</v>
      </c>
      <c r="P185" s="1392">
        <f t="shared" si="21"/>
        <v>399.42493725480642</v>
      </c>
      <c r="Q185" s="1393">
        <f t="shared" si="22"/>
        <v>89.551070932527594</v>
      </c>
      <c r="S185" s="55"/>
      <c r="T185" s="55"/>
    </row>
    <row r="186" spans="1:20" ht="12.75">
      <c r="A186" s="1059"/>
      <c r="B186" s="260">
        <v>4</v>
      </c>
      <c r="C186" s="678" t="s">
        <v>213</v>
      </c>
      <c r="D186" s="741">
        <v>56</v>
      </c>
      <c r="E186" s="742" t="s">
        <v>52</v>
      </c>
      <c r="F186" s="1389">
        <v>34.4</v>
      </c>
      <c r="G186" s="1389">
        <v>5.04</v>
      </c>
      <c r="H186" s="743">
        <v>8.64</v>
      </c>
      <c r="I186" s="1389">
        <v>20.72</v>
      </c>
      <c r="J186" s="744">
        <v>3028.84</v>
      </c>
      <c r="K186" s="1389">
        <v>20.72</v>
      </c>
      <c r="L186" s="744">
        <v>3028.84</v>
      </c>
      <c r="M186" s="1390">
        <f t="shared" si="19"/>
        <v>6.8409027878659811E-3</v>
      </c>
      <c r="N186" s="1391">
        <v>224.2</v>
      </c>
      <c r="O186" s="1392">
        <f t="shared" si="20"/>
        <v>1.5337304050395528</v>
      </c>
      <c r="P186" s="1392">
        <f t="shared" si="21"/>
        <v>410.45416727195891</v>
      </c>
      <c r="Q186" s="1393">
        <f t="shared" si="22"/>
        <v>92.023824302373171</v>
      </c>
      <c r="S186" s="55"/>
      <c r="T186" s="55"/>
    </row>
    <row r="187" spans="1:20" ht="12.75">
      <c r="A187" s="1059"/>
      <c r="B187" s="260">
        <v>5</v>
      </c>
      <c r="C187" s="678" t="s">
        <v>217</v>
      </c>
      <c r="D187" s="741">
        <v>52</v>
      </c>
      <c r="E187" s="742" t="s">
        <v>52</v>
      </c>
      <c r="F187" s="1389">
        <v>35.159999999999997</v>
      </c>
      <c r="G187" s="1389">
        <v>5.9</v>
      </c>
      <c r="H187" s="743">
        <v>8.48</v>
      </c>
      <c r="I187" s="1389">
        <v>20.3</v>
      </c>
      <c r="J187" s="744">
        <v>2936.04</v>
      </c>
      <c r="K187" s="1389">
        <v>20.3</v>
      </c>
      <c r="L187" s="744">
        <v>2936.04</v>
      </c>
      <c r="M187" s="1390">
        <f t="shared" si="19"/>
        <v>6.9140747401261566E-3</v>
      </c>
      <c r="N187" s="1391">
        <v>224.2</v>
      </c>
      <c r="O187" s="1392">
        <f t="shared" si="20"/>
        <v>1.5501355567362842</v>
      </c>
      <c r="P187" s="1392">
        <f t="shared" si="21"/>
        <v>414.84448440756938</v>
      </c>
      <c r="Q187" s="1393">
        <f t="shared" si="22"/>
        <v>93.008133404177045</v>
      </c>
      <c r="S187" s="55"/>
      <c r="T187" s="55"/>
    </row>
    <row r="188" spans="1:20" ht="12.75">
      <c r="A188" s="1059"/>
      <c r="B188" s="260">
        <v>6</v>
      </c>
      <c r="C188" s="678" t="s">
        <v>219</v>
      </c>
      <c r="D188" s="741">
        <v>30</v>
      </c>
      <c r="E188" s="742" t="s">
        <v>52</v>
      </c>
      <c r="F188" s="1389">
        <v>23.71</v>
      </c>
      <c r="G188" s="1389">
        <v>4.1399999999999997</v>
      </c>
      <c r="H188" s="743">
        <v>4.8</v>
      </c>
      <c r="I188" s="1389">
        <v>14.7721</v>
      </c>
      <c r="J188" s="744">
        <v>2013.33</v>
      </c>
      <c r="K188" s="1389">
        <v>14.7721</v>
      </c>
      <c r="L188" s="744">
        <v>2013.33</v>
      </c>
      <c r="M188" s="1390">
        <f t="shared" si="19"/>
        <v>7.3371479091852805E-3</v>
      </c>
      <c r="N188" s="1391">
        <v>224.2</v>
      </c>
      <c r="O188" s="1392">
        <f t="shared" si="20"/>
        <v>1.6449885612393398</v>
      </c>
      <c r="P188" s="1392">
        <f t="shared" si="21"/>
        <v>440.2288745511168</v>
      </c>
      <c r="Q188" s="1393">
        <f t="shared" si="22"/>
        <v>98.699313674360383</v>
      </c>
      <c r="S188" s="55"/>
      <c r="T188" s="55"/>
    </row>
    <row r="189" spans="1:20" ht="12.75">
      <c r="A189" s="1059"/>
      <c r="B189" s="260">
        <v>7</v>
      </c>
      <c r="C189" s="678" t="s">
        <v>218</v>
      </c>
      <c r="D189" s="741">
        <v>54</v>
      </c>
      <c r="E189" s="742" t="s">
        <v>52</v>
      </c>
      <c r="F189" s="1389">
        <v>36.619999999999997</v>
      </c>
      <c r="G189" s="1389">
        <v>5.4</v>
      </c>
      <c r="H189" s="743">
        <v>8.64</v>
      </c>
      <c r="I189" s="1389">
        <v>22.57</v>
      </c>
      <c r="J189" s="744">
        <v>3008.9</v>
      </c>
      <c r="K189" s="1389">
        <v>22.57</v>
      </c>
      <c r="L189" s="744">
        <v>3008.9</v>
      </c>
      <c r="M189" s="1390">
        <f t="shared" si="19"/>
        <v>7.5010801289507791E-3</v>
      </c>
      <c r="N189" s="1391">
        <v>224.2</v>
      </c>
      <c r="O189" s="1392">
        <f t="shared" si="20"/>
        <v>1.6817421649107647</v>
      </c>
      <c r="P189" s="1392">
        <f t="shared" si="21"/>
        <v>450.06480773704675</v>
      </c>
      <c r="Q189" s="1393">
        <f t="shared" si="22"/>
        <v>100.90452989464588</v>
      </c>
      <c r="S189" s="55"/>
      <c r="T189" s="55"/>
    </row>
    <row r="190" spans="1:20" ht="12.75">
      <c r="A190" s="1059"/>
      <c r="B190" s="260">
        <v>8</v>
      </c>
      <c r="C190" s="678" t="s">
        <v>214</v>
      </c>
      <c r="D190" s="741">
        <v>53</v>
      </c>
      <c r="E190" s="742" t="s">
        <v>52</v>
      </c>
      <c r="F190" s="1389">
        <v>38.85</v>
      </c>
      <c r="G190" s="1389">
        <v>5.16</v>
      </c>
      <c r="H190" s="743">
        <v>8.56</v>
      </c>
      <c r="I190" s="1389">
        <v>24.84</v>
      </c>
      <c r="J190" s="744">
        <v>2943.21</v>
      </c>
      <c r="K190" s="1389">
        <v>24.84</v>
      </c>
      <c r="L190" s="744">
        <v>2943.21</v>
      </c>
      <c r="M190" s="1390">
        <f t="shared" si="19"/>
        <v>8.4397647466541627E-3</v>
      </c>
      <c r="N190" s="1391">
        <v>224.2</v>
      </c>
      <c r="O190" s="1392">
        <f t="shared" si="20"/>
        <v>1.8921952561998632</v>
      </c>
      <c r="P190" s="1392">
        <f t="shared" si="21"/>
        <v>506.38588479924971</v>
      </c>
      <c r="Q190" s="1393">
        <f t="shared" si="22"/>
        <v>113.53171537199178</v>
      </c>
      <c r="S190" s="55"/>
      <c r="T190" s="55"/>
    </row>
    <row r="191" spans="1:20" ht="12.75">
      <c r="A191" s="1059"/>
      <c r="B191" s="260">
        <v>9</v>
      </c>
      <c r="C191" s="678" t="s">
        <v>212</v>
      </c>
      <c r="D191" s="741">
        <v>54</v>
      </c>
      <c r="E191" s="742" t="s">
        <v>52</v>
      </c>
      <c r="F191" s="1389">
        <v>40.25</v>
      </c>
      <c r="G191" s="1389">
        <v>4.57</v>
      </c>
      <c r="H191" s="743">
        <v>8.64</v>
      </c>
      <c r="I191" s="1389">
        <v>27.04</v>
      </c>
      <c r="J191" s="744">
        <v>2985.12</v>
      </c>
      <c r="K191" s="1389">
        <v>27.04</v>
      </c>
      <c r="L191" s="744">
        <v>2985.12</v>
      </c>
      <c r="M191" s="1390">
        <f t="shared" si="19"/>
        <v>9.0582623144128214E-3</v>
      </c>
      <c r="N191" s="1391">
        <v>224.2</v>
      </c>
      <c r="O191" s="1392">
        <f t="shared" si="20"/>
        <v>2.0308624108913547</v>
      </c>
      <c r="P191" s="1392">
        <f t="shared" si="21"/>
        <v>543.49573886476935</v>
      </c>
      <c r="Q191" s="1393">
        <f t="shared" si="22"/>
        <v>121.85174465348128</v>
      </c>
      <c r="S191" s="55"/>
      <c r="T191" s="55"/>
    </row>
    <row r="192" spans="1:20" ht="13.5" thickBot="1">
      <c r="A192" s="1451"/>
      <c r="B192" s="274">
        <v>10</v>
      </c>
      <c r="C192" s="1452" t="s">
        <v>220</v>
      </c>
      <c r="D192" s="1394">
        <v>18</v>
      </c>
      <c r="E192" s="1395" t="s">
        <v>52</v>
      </c>
      <c r="F192" s="1396">
        <v>14.53</v>
      </c>
      <c r="G192" s="1396">
        <v>1.77</v>
      </c>
      <c r="H192" s="1397">
        <v>2.88</v>
      </c>
      <c r="I192" s="1396">
        <v>9.8855000000000004</v>
      </c>
      <c r="J192" s="1398">
        <v>946.37</v>
      </c>
      <c r="K192" s="1396">
        <v>9.8855000000000004</v>
      </c>
      <c r="L192" s="1398">
        <v>946.37</v>
      </c>
      <c r="M192" s="1399">
        <f t="shared" si="19"/>
        <v>1.0445703054830564E-2</v>
      </c>
      <c r="N192" s="1400">
        <v>224.2</v>
      </c>
      <c r="O192" s="1401">
        <f t="shared" si="20"/>
        <v>2.3419266248930124</v>
      </c>
      <c r="P192" s="1401">
        <f t="shared" si="21"/>
        <v>626.74218328983386</v>
      </c>
      <c r="Q192" s="1402">
        <f t="shared" si="22"/>
        <v>140.51559749358074</v>
      </c>
      <c r="S192" s="55"/>
      <c r="T192" s="55"/>
    </row>
    <row r="193" spans="1:20" ht="12.75">
      <c r="A193" s="1060" t="s">
        <v>422</v>
      </c>
      <c r="B193" s="98">
        <v>1</v>
      </c>
      <c r="C193" s="679" t="s">
        <v>226</v>
      </c>
      <c r="D193" s="745">
        <v>107</v>
      </c>
      <c r="E193" s="680" t="s">
        <v>52</v>
      </c>
      <c r="F193" s="1403">
        <v>56.64</v>
      </c>
      <c r="G193" s="1403">
        <v>6.02</v>
      </c>
      <c r="H193" s="681">
        <v>17.28</v>
      </c>
      <c r="I193" s="1403">
        <v>33.340000000000003</v>
      </c>
      <c r="J193" s="681">
        <v>2632.02</v>
      </c>
      <c r="K193" s="1403">
        <v>33.090000000000003</v>
      </c>
      <c r="L193" s="681">
        <v>2611.6799999999998</v>
      </c>
      <c r="M193" s="1404">
        <f t="shared" si="19"/>
        <v>1.2670005513692338E-2</v>
      </c>
      <c r="N193" s="1405">
        <v>224.2</v>
      </c>
      <c r="O193" s="1406">
        <f t="shared" si="20"/>
        <v>2.840615236169822</v>
      </c>
      <c r="P193" s="1406">
        <f t="shared" si="21"/>
        <v>760.20033082154021</v>
      </c>
      <c r="Q193" s="1407">
        <f t="shared" si="22"/>
        <v>170.43691417018928</v>
      </c>
      <c r="S193" s="55"/>
      <c r="T193" s="55"/>
    </row>
    <row r="194" spans="1:20" ht="12.75">
      <c r="A194" s="1061"/>
      <c r="B194" s="99">
        <v>2</v>
      </c>
      <c r="C194" s="682" t="s">
        <v>221</v>
      </c>
      <c r="D194" s="746">
        <v>32</v>
      </c>
      <c r="E194" s="683" t="s">
        <v>52</v>
      </c>
      <c r="F194" s="1408">
        <v>19.059999999999999</v>
      </c>
      <c r="G194" s="1408">
        <v>2.44</v>
      </c>
      <c r="H194" s="684">
        <v>0.31</v>
      </c>
      <c r="I194" s="1408">
        <v>16.309999999999999</v>
      </c>
      <c r="J194" s="684">
        <v>1286.95</v>
      </c>
      <c r="K194" s="1408">
        <v>14.81</v>
      </c>
      <c r="L194" s="684">
        <v>1168.72</v>
      </c>
      <c r="M194" s="1409">
        <f t="shared" si="19"/>
        <v>1.2671983024163187E-2</v>
      </c>
      <c r="N194" s="1410">
        <v>224.2</v>
      </c>
      <c r="O194" s="1411">
        <f t="shared" si="20"/>
        <v>2.8410585940173863</v>
      </c>
      <c r="P194" s="1411">
        <f t="shared" si="21"/>
        <v>760.31898144979118</v>
      </c>
      <c r="Q194" s="1412">
        <f t="shared" si="22"/>
        <v>170.46351564104316</v>
      </c>
      <c r="S194" s="55"/>
      <c r="T194" s="55"/>
    </row>
    <row r="195" spans="1:20" ht="12.75">
      <c r="A195" s="1061"/>
      <c r="B195" s="99">
        <v>3</v>
      </c>
      <c r="C195" s="682" t="s">
        <v>222</v>
      </c>
      <c r="D195" s="746">
        <v>48</v>
      </c>
      <c r="E195" s="683" t="s">
        <v>52</v>
      </c>
      <c r="F195" s="1408">
        <v>38.590000000000003</v>
      </c>
      <c r="G195" s="1408">
        <v>3.05</v>
      </c>
      <c r="H195" s="684">
        <v>7.6</v>
      </c>
      <c r="I195" s="1408">
        <v>27.94</v>
      </c>
      <c r="J195" s="684">
        <v>1955.1</v>
      </c>
      <c r="K195" s="1408">
        <v>27.53</v>
      </c>
      <c r="L195" s="684">
        <v>1926.39</v>
      </c>
      <c r="M195" s="1409">
        <f t="shared" si="19"/>
        <v>1.4290979500516511E-2</v>
      </c>
      <c r="N195" s="1410">
        <v>224.2</v>
      </c>
      <c r="O195" s="1411">
        <f t="shared" si="20"/>
        <v>3.2040376040158014</v>
      </c>
      <c r="P195" s="1411">
        <f t="shared" si="21"/>
        <v>857.45877003099065</v>
      </c>
      <c r="Q195" s="1412">
        <f t="shared" si="22"/>
        <v>192.24225624094811</v>
      </c>
      <c r="S195" s="55"/>
      <c r="T195" s="55"/>
    </row>
    <row r="196" spans="1:20" ht="12.75">
      <c r="A196" s="1061"/>
      <c r="B196" s="99">
        <v>4</v>
      </c>
      <c r="C196" s="682" t="s">
        <v>225</v>
      </c>
      <c r="D196" s="746">
        <v>108</v>
      </c>
      <c r="E196" s="683" t="s">
        <v>52</v>
      </c>
      <c r="F196" s="1408">
        <v>61.09</v>
      </c>
      <c r="G196" s="1408">
        <v>5.43</v>
      </c>
      <c r="H196" s="684">
        <v>17.28</v>
      </c>
      <c r="I196" s="1408">
        <v>38.380000000000003</v>
      </c>
      <c r="J196" s="684">
        <v>2561.06</v>
      </c>
      <c r="K196" s="1408">
        <v>38.380000000000003</v>
      </c>
      <c r="L196" s="684">
        <v>2561.06</v>
      </c>
      <c r="M196" s="1409">
        <f t="shared" si="19"/>
        <v>1.4985982366676299E-2</v>
      </c>
      <c r="N196" s="1410">
        <v>224.2</v>
      </c>
      <c r="O196" s="1411">
        <f t="shared" si="20"/>
        <v>3.3598572466088261</v>
      </c>
      <c r="P196" s="1411">
        <f t="shared" si="21"/>
        <v>899.15894200057789</v>
      </c>
      <c r="Q196" s="1412">
        <f t="shared" si="22"/>
        <v>201.59143479652957</v>
      </c>
      <c r="S196" s="55"/>
      <c r="T196" s="55"/>
    </row>
    <row r="197" spans="1:20" ht="12.75">
      <c r="A197" s="1061"/>
      <c r="B197" s="99">
        <v>5</v>
      </c>
      <c r="C197" s="682" t="s">
        <v>229</v>
      </c>
      <c r="D197" s="746">
        <v>33</v>
      </c>
      <c r="E197" s="683" t="s">
        <v>52</v>
      </c>
      <c r="F197" s="1408">
        <v>28.79</v>
      </c>
      <c r="G197" s="1408">
        <v>2.2799999999999998</v>
      </c>
      <c r="H197" s="684">
        <v>5.12</v>
      </c>
      <c r="I197" s="1408">
        <v>21.39</v>
      </c>
      <c r="J197" s="684">
        <v>1419.26</v>
      </c>
      <c r="K197" s="1408">
        <v>21.39</v>
      </c>
      <c r="L197" s="684">
        <v>1419.26</v>
      </c>
      <c r="M197" s="1409">
        <f t="shared" si="19"/>
        <v>1.5071234305201303E-2</v>
      </c>
      <c r="N197" s="1410">
        <v>224.2</v>
      </c>
      <c r="O197" s="1411">
        <f t="shared" si="20"/>
        <v>3.3789707312261319</v>
      </c>
      <c r="P197" s="1411">
        <f t="shared" si="21"/>
        <v>904.27405831207818</v>
      </c>
      <c r="Q197" s="1412">
        <f t="shared" si="22"/>
        <v>202.73824387356794</v>
      </c>
      <c r="S197" s="55"/>
      <c r="T197" s="55"/>
    </row>
    <row r="198" spans="1:20" ht="12.75">
      <c r="A198" s="1061"/>
      <c r="B198" s="99">
        <v>6</v>
      </c>
      <c r="C198" s="682" t="s">
        <v>227</v>
      </c>
      <c r="D198" s="746">
        <v>76</v>
      </c>
      <c r="E198" s="683" t="s">
        <v>52</v>
      </c>
      <c r="F198" s="1408">
        <v>36.92</v>
      </c>
      <c r="G198" s="1408">
        <v>6.03</v>
      </c>
      <c r="H198" s="684">
        <v>0.76</v>
      </c>
      <c r="I198" s="1408">
        <v>30.13</v>
      </c>
      <c r="J198" s="684">
        <v>1931.61</v>
      </c>
      <c r="K198" s="1408">
        <v>30.13</v>
      </c>
      <c r="L198" s="684">
        <v>1931.61</v>
      </c>
      <c r="M198" s="1409">
        <f t="shared" si="19"/>
        <v>1.559838683792277E-2</v>
      </c>
      <c r="N198" s="1410">
        <v>224.2</v>
      </c>
      <c r="O198" s="1411">
        <f t="shared" si="20"/>
        <v>3.4971583290622847</v>
      </c>
      <c r="P198" s="1411">
        <f t="shared" si="21"/>
        <v>935.90321027536618</v>
      </c>
      <c r="Q198" s="1412">
        <f t="shared" si="22"/>
        <v>209.82949974373707</v>
      </c>
      <c r="S198" s="55"/>
      <c r="T198" s="55"/>
    </row>
    <row r="199" spans="1:20" ht="12.75">
      <c r="A199" s="1061"/>
      <c r="B199" s="99">
        <v>7</v>
      </c>
      <c r="C199" s="682" t="s">
        <v>228</v>
      </c>
      <c r="D199" s="746">
        <v>107</v>
      </c>
      <c r="E199" s="683" t="s">
        <v>52</v>
      </c>
      <c r="F199" s="1408">
        <v>64.489999999999995</v>
      </c>
      <c r="G199" s="1408">
        <v>5.14</v>
      </c>
      <c r="H199" s="684">
        <v>17.2</v>
      </c>
      <c r="I199" s="1408">
        <v>42.15</v>
      </c>
      <c r="J199" s="684">
        <v>2563.58</v>
      </c>
      <c r="K199" s="1408">
        <v>42.15</v>
      </c>
      <c r="L199" s="684">
        <v>2563.58</v>
      </c>
      <c r="M199" s="1409">
        <f t="shared" si="19"/>
        <v>1.6441850849203066E-2</v>
      </c>
      <c r="N199" s="1410">
        <v>224.2</v>
      </c>
      <c r="O199" s="1411">
        <f t="shared" si="20"/>
        <v>3.6862629603913275</v>
      </c>
      <c r="P199" s="1411">
        <f t="shared" si="21"/>
        <v>986.51105095218395</v>
      </c>
      <c r="Q199" s="1412">
        <f t="shared" si="22"/>
        <v>221.17577762347963</v>
      </c>
      <c r="S199" s="55"/>
      <c r="T199" s="55"/>
    </row>
    <row r="200" spans="1:20" ht="12.75">
      <c r="A200" s="1061"/>
      <c r="B200" s="99">
        <v>8</v>
      </c>
      <c r="C200" s="682" t="s">
        <v>224</v>
      </c>
      <c r="D200" s="746">
        <v>59</v>
      </c>
      <c r="E200" s="683" t="s">
        <v>52</v>
      </c>
      <c r="F200" s="1408">
        <v>46.39</v>
      </c>
      <c r="G200" s="1408">
        <v>5.0999999999999996</v>
      </c>
      <c r="H200" s="684">
        <v>0.6</v>
      </c>
      <c r="I200" s="1408">
        <v>40.69</v>
      </c>
      <c r="J200" s="684">
        <v>2449.7199999999998</v>
      </c>
      <c r="K200" s="1408">
        <v>39.92</v>
      </c>
      <c r="L200" s="684">
        <v>2403.11</v>
      </c>
      <c r="M200" s="1409">
        <f t="shared" si="19"/>
        <v>1.6611807199836879E-2</v>
      </c>
      <c r="N200" s="1410">
        <v>224.2</v>
      </c>
      <c r="O200" s="1411">
        <f t="shared" si="20"/>
        <v>3.7243671742034281</v>
      </c>
      <c r="P200" s="1411">
        <f t="shared" si="21"/>
        <v>996.70843199021272</v>
      </c>
      <c r="Q200" s="1412">
        <f t="shared" si="22"/>
        <v>223.46203045220568</v>
      </c>
      <c r="S200" s="55"/>
      <c r="T200" s="55"/>
    </row>
    <row r="201" spans="1:20" ht="12.75">
      <c r="A201" s="1061"/>
      <c r="B201" s="99">
        <v>9</v>
      </c>
      <c r="C201" s="682" t="s">
        <v>223</v>
      </c>
      <c r="D201" s="746">
        <v>12</v>
      </c>
      <c r="E201" s="683" t="s">
        <v>52</v>
      </c>
      <c r="F201" s="1408">
        <v>12.52</v>
      </c>
      <c r="G201" s="1408">
        <v>1.19</v>
      </c>
      <c r="H201" s="684">
        <v>1.76</v>
      </c>
      <c r="I201" s="1408">
        <v>9.57</v>
      </c>
      <c r="J201" s="684">
        <v>604.23</v>
      </c>
      <c r="K201" s="1408">
        <v>9.49</v>
      </c>
      <c r="L201" s="684">
        <v>552.99</v>
      </c>
      <c r="M201" s="1409">
        <f t="shared" si="19"/>
        <v>1.7161250655527226E-2</v>
      </c>
      <c r="N201" s="1410">
        <v>224.2</v>
      </c>
      <c r="O201" s="1411">
        <f t="shared" si="20"/>
        <v>3.8475523969692036</v>
      </c>
      <c r="P201" s="1411">
        <f t="shared" si="21"/>
        <v>1029.6750393316336</v>
      </c>
      <c r="Q201" s="1412">
        <f t="shared" si="22"/>
        <v>230.85314381815223</v>
      </c>
      <c r="S201" s="55"/>
      <c r="T201" s="55"/>
    </row>
    <row r="202" spans="1:20" ht="13.5" thickBot="1">
      <c r="A202" s="1453"/>
      <c r="B202" s="101">
        <v>10</v>
      </c>
      <c r="C202" s="1454" t="s">
        <v>230</v>
      </c>
      <c r="D202" s="1455">
        <v>105</v>
      </c>
      <c r="E202" s="1456" t="s">
        <v>52</v>
      </c>
      <c r="F202" s="1457">
        <v>74.45</v>
      </c>
      <c r="G202" s="1457">
        <v>7.52</v>
      </c>
      <c r="H202" s="1458">
        <v>17.13</v>
      </c>
      <c r="I202" s="1457">
        <v>49.8</v>
      </c>
      <c r="J202" s="1458">
        <v>2608.98</v>
      </c>
      <c r="K202" s="1457">
        <v>48.48</v>
      </c>
      <c r="L202" s="1458">
        <v>2539.69</v>
      </c>
      <c r="M202" s="1459">
        <f t="shared" si="19"/>
        <v>1.9088943926227214E-2</v>
      </c>
      <c r="N202" s="1460">
        <v>224.2</v>
      </c>
      <c r="O202" s="1461">
        <f t="shared" si="20"/>
        <v>4.279741228260141</v>
      </c>
      <c r="P202" s="1461">
        <f t="shared" si="21"/>
        <v>1145.3366355736327</v>
      </c>
      <c r="Q202" s="1462">
        <f t="shared" si="22"/>
        <v>256.78447369560843</v>
      </c>
      <c r="S202" s="55"/>
      <c r="T202" s="55"/>
    </row>
    <row r="203" spans="1:20" ht="12.75">
      <c r="A203" s="1062" t="s">
        <v>432</v>
      </c>
      <c r="B203" s="24">
        <v>1</v>
      </c>
      <c r="C203" s="685" t="s">
        <v>236</v>
      </c>
      <c r="D203" s="747">
        <v>11</v>
      </c>
      <c r="E203" s="748" t="s">
        <v>52</v>
      </c>
      <c r="F203" s="1413">
        <v>12.15</v>
      </c>
      <c r="G203" s="1413">
        <v>0</v>
      </c>
      <c r="H203" s="686">
        <v>0</v>
      </c>
      <c r="I203" s="1413">
        <v>12.15</v>
      </c>
      <c r="J203" s="686">
        <v>790.37</v>
      </c>
      <c r="K203" s="1413">
        <v>12.15</v>
      </c>
      <c r="L203" s="686">
        <v>790.37</v>
      </c>
      <c r="M203" s="1414">
        <f t="shared" si="19"/>
        <v>1.5372547034933006E-2</v>
      </c>
      <c r="N203" s="1415">
        <v>224.2</v>
      </c>
      <c r="O203" s="1416">
        <f t="shared" si="20"/>
        <v>3.4465250452319798</v>
      </c>
      <c r="P203" s="1416">
        <f t="shared" si="21"/>
        <v>922.3528220959804</v>
      </c>
      <c r="Q203" s="1417">
        <f t="shared" si="22"/>
        <v>206.79150271391879</v>
      </c>
      <c r="S203" s="55"/>
      <c r="T203" s="55"/>
    </row>
    <row r="204" spans="1:20" ht="12.75">
      <c r="A204" s="1063"/>
      <c r="B204" s="26">
        <v>2</v>
      </c>
      <c r="C204" s="687" t="s">
        <v>232</v>
      </c>
      <c r="D204" s="749">
        <v>6</v>
      </c>
      <c r="E204" s="750" t="s">
        <v>52</v>
      </c>
      <c r="F204" s="1418">
        <v>6.34</v>
      </c>
      <c r="G204" s="1418">
        <v>0.46</v>
      </c>
      <c r="H204" s="688">
        <v>0.96</v>
      </c>
      <c r="I204" s="1418">
        <v>4.92</v>
      </c>
      <c r="J204" s="688">
        <v>305.61</v>
      </c>
      <c r="K204" s="1418">
        <v>4.92</v>
      </c>
      <c r="L204" s="688">
        <v>305.61</v>
      </c>
      <c r="M204" s="1419">
        <f t="shared" si="19"/>
        <v>1.6098949641700205E-2</v>
      </c>
      <c r="N204" s="1420">
        <v>224.2</v>
      </c>
      <c r="O204" s="1421">
        <f t="shared" si="20"/>
        <v>3.6093845096691859</v>
      </c>
      <c r="P204" s="1421">
        <f t="shared" si="21"/>
        <v>965.93697850201227</v>
      </c>
      <c r="Q204" s="1422">
        <f t="shared" si="22"/>
        <v>216.56307058015113</v>
      </c>
      <c r="S204" s="55"/>
      <c r="T204" s="55"/>
    </row>
    <row r="205" spans="1:20" ht="12.75">
      <c r="A205" s="1063"/>
      <c r="B205" s="26">
        <v>3</v>
      </c>
      <c r="C205" s="687" t="s">
        <v>237</v>
      </c>
      <c r="D205" s="749">
        <v>24</v>
      </c>
      <c r="E205" s="750" t="s">
        <v>52</v>
      </c>
      <c r="F205" s="1418">
        <v>30.1</v>
      </c>
      <c r="G205" s="1418">
        <v>2.0499999999999998</v>
      </c>
      <c r="H205" s="688">
        <v>2.95</v>
      </c>
      <c r="I205" s="1418">
        <v>25.1</v>
      </c>
      <c r="J205" s="688">
        <v>1451.37</v>
      </c>
      <c r="K205" s="1418">
        <v>21.53</v>
      </c>
      <c r="L205" s="688">
        <v>1207.1099999999999</v>
      </c>
      <c r="M205" s="1419">
        <f t="shared" si="19"/>
        <v>1.7835988435188178E-2</v>
      </c>
      <c r="N205" s="1420">
        <v>224.2</v>
      </c>
      <c r="O205" s="1421">
        <f t="shared" si="20"/>
        <v>3.9988286071691892</v>
      </c>
      <c r="P205" s="1421">
        <f t="shared" si="21"/>
        <v>1070.1593061112906</v>
      </c>
      <c r="Q205" s="1422">
        <f t="shared" si="22"/>
        <v>239.92971643015133</v>
      </c>
      <c r="S205" s="55"/>
      <c r="T205" s="55"/>
    </row>
    <row r="206" spans="1:20" ht="12.75">
      <c r="A206" s="1063"/>
      <c r="B206" s="26">
        <v>4</v>
      </c>
      <c r="C206" s="687" t="s">
        <v>239</v>
      </c>
      <c r="D206" s="749">
        <v>19</v>
      </c>
      <c r="E206" s="750" t="s">
        <v>52</v>
      </c>
      <c r="F206" s="1418">
        <v>14.75</v>
      </c>
      <c r="G206" s="1418">
        <v>1.98</v>
      </c>
      <c r="H206" s="688">
        <v>0.49</v>
      </c>
      <c r="I206" s="1418">
        <v>12.28</v>
      </c>
      <c r="J206" s="688">
        <v>670.33</v>
      </c>
      <c r="K206" s="1418">
        <v>12.28</v>
      </c>
      <c r="L206" s="688">
        <v>670.33</v>
      </c>
      <c r="M206" s="1419">
        <f t="shared" si="19"/>
        <v>1.8319335252785941E-2</v>
      </c>
      <c r="N206" s="1420">
        <v>224.2</v>
      </c>
      <c r="O206" s="1421">
        <f t="shared" si="20"/>
        <v>4.1071949636746075</v>
      </c>
      <c r="P206" s="1421">
        <f t="shared" si="21"/>
        <v>1099.1601151671564</v>
      </c>
      <c r="Q206" s="1422">
        <f t="shared" si="22"/>
        <v>246.43169782047647</v>
      </c>
      <c r="S206" s="55"/>
      <c r="T206" s="55"/>
    </row>
    <row r="207" spans="1:20" ht="12.75">
      <c r="A207" s="1063"/>
      <c r="B207" s="26">
        <v>5</v>
      </c>
      <c r="C207" s="687" t="s">
        <v>231</v>
      </c>
      <c r="D207" s="749">
        <v>4</v>
      </c>
      <c r="E207" s="751" t="s">
        <v>52</v>
      </c>
      <c r="F207" s="1418">
        <v>4.12</v>
      </c>
      <c r="G207" s="1418">
        <v>0.02</v>
      </c>
      <c r="H207" s="688">
        <v>0.4</v>
      </c>
      <c r="I207" s="1418">
        <v>3.7</v>
      </c>
      <c r="J207" s="688">
        <v>191.55</v>
      </c>
      <c r="K207" s="1418">
        <v>3.7</v>
      </c>
      <c r="L207" s="688">
        <v>191.55</v>
      </c>
      <c r="M207" s="1419">
        <f t="shared" si="19"/>
        <v>1.9316105455494649E-2</v>
      </c>
      <c r="N207" s="1420">
        <v>224.2</v>
      </c>
      <c r="O207" s="1421">
        <f t="shared" si="20"/>
        <v>4.3306708431218999</v>
      </c>
      <c r="P207" s="1421">
        <f t="shared" si="21"/>
        <v>1158.966327329679</v>
      </c>
      <c r="Q207" s="1422">
        <f t="shared" si="22"/>
        <v>259.84025058731402</v>
      </c>
      <c r="S207" s="55"/>
      <c r="T207" s="55"/>
    </row>
    <row r="208" spans="1:20" ht="12.75">
      <c r="A208" s="1063"/>
      <c r="B208" s="26">
        <v>6</v>
      </c>
      <c r="C208" s="687" t="s">
        <v>233</v>
      </c>
      <c r="D208" s="749">
        <v>5</v>
      </c>
      <c r="E208" s="750" t="s">
        <v>52</v>
      </c>
      <c r="F208" s="1418">
        <v>13.69</v>
      </c>
      <c r="G208" s="1418">
        <v>0.4</v>
      </c>
      <c r="H208" s="688">
        <v>0.82</v>
      </c>
      <c r="I208" s="1418">
        <v>12.465</v>
      </c>
      <c r="J208" s="688">
        <v>655.23</v>
      </c>
      <c r="K208" s="1418">
        <v>12.3</v>
      </c>
      <c r="L208" s="688">
        <v>611.46</v>
      </c>
      <c r="M208" s="1419">
        <f t="shared" si="19"/>
        <v>2.0115788440781081E-2</v>
      </c>
      <c r="N208" s="1420">
        <v>224.2</v>
      </c>
      <c r="O208" s="1421">
        <f t="shared" si="20"/>
        <v>4.5099597684231183</v>
      </c>
      <c r="P208" s="1421">
        <f t="shared" si="21"/>
        <v>1206.9473064468648</v>
      </c>
      <c r="Q208" s="1422">
        <f t="shared" si="22"/>
        <v>270.59758610538705</v>
      </c>
      <c r="S208" s="55"/>
      <c r="T208" s="55"/>
    </row>
    <row r="209" spans="1:20" ht="12.75">
      <c r="A209" s="1063"/>
      <c r="B209" s="26">
        <v>7</v>
      </c>
      <c r="C209" s="687" t="s">
        <v>240</v>
      </c>
      <c r="D209" s="749">
        <v>4</v>
      </c>
      <c r="E209" s="750" t="s">
        <v>52</v>
      </c>
      <c r="F209" s="1418">
        <v>6.24</v>
      </c>
      <c r="G209" s="1418">
        <v>0.92</v>
      </c>
      <c r="H209" s="688">
        <v>0.64</v>
      </c>
      <c r="I209" s="1418">
        <v>4.68</v>
      </c>
      <c r="J209" s="688">
        <v>215.91</v>
      </c>
      <c r="K209" s="1418">
        <v>4.66</v>
      </c>
      <c r="L209" s="688">
        <v>215.91</v>
      </c>
      <c r="M209" s="1419">
        <f t="shared" si="19"/>
        <v>2.1583067018665185E-2</v>
      </c>
      <c r="N209" s="1420">
        <v>224.2</v>
      </c>
      <c r="O209" s="1421">
        <f t="shared" si="20"/>
        <v>4.8389236255847345</v>
      </c>
      <c r="P209" s="1421">
        <f t="shared" si="21"/>
        <v>1294.9840211199112</v>
      </c>
      <c r="Q209" s="1422">
        <f t="shared" si="22"/>
        <v>290.33541753508405</v>
      </c>
      <c r="S209" s="55"/>
      <c r="T209" s="55"/>
    </row>
    <row r="210" spans="1:20" ht="12.75">
      <c r="A210" s="1063"/>
      <c r="B210" s="26">
        <v>8</v>
      </c>
      <c r="C210" s="687" t="s">
        <v>234</v>
      </c>
      <c r="D210" s="749">
        <v>17</v>
      </c>
      <c r="E210" s="750" t="s">
        <v>52</v>
      </c>
      <c r="F210" s="1418">
        <v>16.600000000000001</v>
      </c>
      <c r="G210" s="1418">
        <v>1.63</v>
      </c>
      <c r="H210" s="688">
        <v>0.8</v>
      </c>
      <c r="I210" s="1418">
        <v>14.17</v>
      </c>
      <c r="J210" s="688">
        <v>635.98</v>
      </c>
      <c r="K210" s="1418">
        <v>14.17</v>
      </c>
      <c r="L210" s="688">
        <v>635.98</v>
      </c>
      <c r="M210" s="1419">
        <f t="shared" si="19"/>
        <v>2.2280574860844681E-2</v>
      </c>
      <c r="N210" s="1420">
        <v>224.2</v>
      </c>
      <c r="O210" s="1421">
        <f t="shared" si="20"/>
        <v>4.9953048838013769</v>
      </c>
      <c r="P210" s="1421">
        <f t="shared" si="21"/>
        <v>1336.834491650681</v>
      </c>
      <c r="Q210" s="1422">
        <f t="shared" si="22"/>
        <v>299.71829302808266</v>
      </c>
      <c r="S210" s="55"/>
      <c r="T210" s="55"/>
    </row>
    <row r="211" spans="1:20" ht="12.75">
      <c r="A211" s="1063"/>
      <c r="B211" s="26">
        <v>9</v>
      </c>
      <c r="C211" s="687" t="s">
        <v>238</v>
      </c>
      <c r="D211" s="749">
        <v>4</v>
      </c>
      <c r="E211" s="750" t="s">
        <v>52</v>
      </c>
      <c r="F211" s="1418">
        <v>4.17</v>
      </c>
      <c r="G211" s="1418">
        <v>0.13</v>
      </c>
      <c r="H211" s="688">
        <v>0.04</v>
      </c>
      <c r="I211" s="1418">
        <v>4</v>
      </c>
      <c r="J211" s="688">
        <v>158.1</v>
      </c>
      <c r="K211" s="1418">
        <v>4</v>
      </c>
      <c r="L211" s="688">
        <v>158.1</v>
      </c>
      <c r="M211" s="1419">
        <f t="shared" si="19"/>
        <v>2.5300442757748263E-2</v>
      </c>
      <c r="N211" s="1420">
        <v>224.2</v>
      </c>
      <c r="O211" s="1421">
        <f t="shared" si="20"/>
        <v>5.6723592662871605</v>
      </c>
      <c r="P211" s="1421">
        <f t="shared" si="21"/>
        <v>1518.0265654648956</v>
      </c>
      <c r="Q211" s="1422">
        <f t="shared" si="22"/>
        <v>340.34155597722958</v>
      </c>
      <c r="S211" s="55"/>
      <c r="T211" s="55"/>
    </row>
    <row r="212" spans="1:20" ht="13.5" thickBot="1">
      <c r="A212" s="1064"/>
      <c r="B212" s="27">
        <v>10</v>
      </c>
      <c r="C212" s="689" t="s">
        <v>235</v>
      </c>
      <c r="D212" s="752">
        <v>12</v>
      </c>
      <c r="E212" s="753" t="s">
        <v>52</v>
      </c>
      <c r="F212" s="1423">
        <v>18.440000000000001</v>
      </c>
      <c r="G212" s="1423">
        <v>1.38</v>
      </c>
      <c r="H212" s="690">
        <v>1.92</v>
      </c>
      <c r="I212" s="1423">
        <v>15.14</v>
      </c>
      <c r="J212" s="690">
        <v>592.58000000000004</v>
      </c>
      <c r="K212" s="1423">
        <v>15.14</v>
      </c>
      <c r="L212" s="690">
        <v>592.58000000000004</v>
      </c>
      <c r="M212" s="1424">
        <f t="shared" si="19"/>
        <v>2.5549292922474601E-2</v>
      </c>
      <c r="N212" s="1425">
        <v>224.2</v>
      </c>
      <c r="O212" s="1426">
        <f t="shared" si="20"/>
        <v>5.728151473218805</v>
      </c>
      <c r="P212" s="1426">
        <f t="shared" si="21"/>
        <v>1532.957575348476</v>
      </c>
      <c r="Q212" s="1427">
        <f t="shared" si="22"/>
        <v>343.68908839312832</v>
      </c>
      <c r="S212" s="55"/>
      <c r="T212" s="55"/>
    </row>
    <row r="213" spans="1:20" ht="12.75">
      <c r="S213" s="55"/>
      <c r="T213" s="55"/>
    </row>
    <row r="214" spans="1:20" s="12" customFormat="1" ht="19.5" customHeight="1">
      <c r="A214" s="1082" t="s">
        <v>34</v>
      </c>
      <c r="B214" s="1082"/>
      <c r="C214" s="1082"/>
      <c r="D214" s="1082"/>
      <c r="E214" s="1082"/>
      <c r="F214" s="1082"/>
      <c r="G214" s="1082"/>
      <c r="H214" s="1082"/>
      <c r="I214" s="1082"/>
      <c r="J214" s="1082"/>
      <c r="K214" s="1082"/>
      <c r="L214" s="1082"/>
      <c r="M214" s="1082"/>
      <c r="N214" s="1082"/>
      <c r="O214" s="1082"/>
      <c r="P214" s="1082"/>
      <c r="Q214" s="1082"/>
      <c r="S214" s="601"/>
      <c r="T214" s="601"/>
    </row>
    <row r="215" spans="1:20" s="12" customFormat="1" ht="14.25" customHeight="1" thickBot="1">
      <c r="A215" s="1056" t="s">
        <v>932</v>
      </c>
      <c r="B215" s="1056"/>
      <c r="C215" s="1056"/>
      <c r="D215" s="1056"/>
      <c r="E215" s="1056"/>
      <c r="F215" s="1056"/>
      <c r="G215" s="1056"/>
      <c r="H215" s="1056"/>
      <c r="I215" s="1056"/>
      <c r="J215" s="1056"/>
      <c r="K215" s="1056"/>
      <c r="L215" s="1056"/>
      <c r="M215" s="1056"/>
      <c r="N215" s="1056"/>
      <c r="O215" s="1056"/>
      <c r="P215" s="1056"/>
      <c r="Q215" s="1056"/>
      <c r="S215" s="55"/>
      <c r="T215" s="55"/>
    </row>
    <row r="216" spans="1:20" ht="12.75" customHeight="1">
      <c r="A216" s="994" t="s">
        <v>1</v>
      </c>
      <c r="B216" s="997" t="s">
        <v>0</v>
      </c>
      <c r="C216" s="1000" t="s">
        <v>2</v>
      </c>
      <c r="D216" s="1000" t="s">
        <v>3</v>
      </c>
      <c r="E216" s="1000" t="s">
        <v>13</v>
      </c>
      <c r="F216" s="1004" t="s">
        <v>14</v>
      </c>
      <c r="G216" s="1005"/>
      <c r="H216" s="1005"/>
      <c r="I216" s="1006"/>
      <c r="J216" s="1000" t="s">
        <v>4</v>
      </c>
      <c r="K216" s="1000" t="s">
        <v>15</v>
      </c>
      <c r="L216" s="1000" t="s">
        <v>5</v>
      </c>
      <c r="M216" s="1000" t="s">
        <v>6</v>
      </c>
      <c r="N216" s="1000" t="s">
        <v>16</v>
      </c>
      <c r="O216" s="1007" t="s">
        <v>17</v>
      </c>
      <c r="P216" s="1007" t="s">
        <v>35</v>
      </c>
      <c r="Q216" s="1009" t="s">
        <v>26</v>
      </c>
      <c r="S216" s="55"/>
      <c r="T216" s="55"/>
    </row>
    <row r="217" spans="1:20" s="2" customFormat="1" ht="33.75">
      <c r="A217" s="995"/>
      <c r="B217" s="998"/>
      <c r="C217" s="1001"/>
      <c r="D217" s="1003"/>
      <c r="E217" s="1003"/>
      <c r="F217" s="343" t="s">
        <v>18</v>
      </c>
      <c r="G217" s="343" t="s">
        <v>19</v>
      </c>
      <c r="H217" s="343" t="s">
        <v>20</v>
      </c>
      <c r="I217" s="343" t="s">
        <v>21</v>
      </c>
      <c r="J217" s="1003"/>
      <c r="K217" s="1003"/>
      <c r="L217" s="1003"/>
      <c r="M217" s="1003"/>
      <c r="N217" s="1003"/>
      <c r="O217" s="1008"/>
      <c r="P217" s="1008"/>
      <c r="Q217" s="1010"/>
      <c r="S217" s="55"/>
      <c r="T217" s="55"/>
    </row>
    <row r="218" spans="1:20" s="3" customFormat="1" ht="17.25" customHeight="1" thickBot="1">
      <c r="A218" s="996"/>
      <c r="B218" s="999"/>
      <c r="C218" s="1002"/>
      <c r="D218" s="40" t="s">
        <v>7</v>
      </c>
      <c r="E218" s="40" t="s">
        <v>8</v>
      </c>
      <c r="F218" s="40" t="s">
        <v>9</v>
      </c>
      <c r="G218" s="40" t="s">
        <v>9</v>
      </c>
      <c r="H218" s="40" t="s">
        <v>9</v>
      </c>
      <c r="I218" s="40" t="s">
        <v>9</v>
      </c>
      <c r="J218" s="40" t="s">
        <v>22</v>
      </c>
      <c r="K218" s="40" t="s">
        <v>9</v>
      </c>
      <c r="L218" s="40" t="s">
        <v>22</v>
      </c>
      <c r="M218" s="40" t="s">
        <v>90</v>
      </c>
      <c r="N218" s="40" t="s">
        <v>10</v>
      </c>
      <c r="O218" s="40" t="s">
        <v>24</v>
      </c>
      <c r="P218" s="41" t="s">
        <v>36</v>
      </c>
      <c r="Q218" s="42" t="s">
        <v>28</v>
      </c>
      <c r="S218" s="55"/>
      <c r="T218" s="55"/>
    </row>
    <row r="219" spans="1:20" ht="12.75">
      <c r="A219" s="1099" t="s">
        <v>314</v>
      </c>
      <c r="B219" s="43">
        <v>1</v>
      </c>
      <c r="C219" s="430" t="s">
        <v>509</v>
      </c>
      <c r="D219" s="377">
        <v>24</v>
      </c>
      <c r="E219" s="377">
        <v>1969</v>
      </c>
      <c r="F219" s="74">
        <v>9.1989999999999998</v>
      </c>
      <c r="G219" s="74">
        <v>1.8560000000000001</v>
      </c>
      <c r="H219" s="74">
        <v>3.84</v>
      </c>
      <c r="I219" s="584">
        <f>F219-G219-H219</f>
        <v>3.5030000000000001</v>
      </c>
      <c r="J219" s="378">
        <v>1330.98</v>
      </c>
      <c r="K219" s="74">
        <v>3.5030000000000001</v>
      </c>
      <c r="L219" s="378">
        <v>1330.98</v>
      </c>
      <c r="M219" s="225">
        <f>K219/L219</f>
        <v>2.6318952951960208E-3</v>
      </c>
      <c r="N219" s="371">
        <v>248.85</v>
      </c>
      <c r="O219" s="226">
        <f>M219*N219</f>
        <v>0.65494714420952982</v>
      </c>
      <c r="P219" s="372">
        <f>M219*60*1000</f>
        <v>157.91371771176125</v>
      </c>
      <c r="Q219" s="376">
        <f>P219*N219/1000</f>
        <v>39.296828652571783</v>
      </c>
      <c r="R219" s="6"/>
      <c r="S219" s="55"/>
      <c r="T219" s="55"/>
    </row>
    <row r="220" spans="1:20" ht="12.75">
      <c r="A220" s="1099"/>
      <c r="B220" s="43">
        <v>2</v>
      </c>
      <c r="C220" s="430" t="s">
        <v>512</v>
      </c>
      <c r="D220" s="377">
        <v>30</v>
      </c>
      <c r="E220" s="377">
        <v>1985</v>
      </c>
      <c r="F220" s="74">
        <v>12.167999999999999</v>
      </c>
      <c r="G220" s="74">
        <v>2.9009999999999998</v>
      </c>
      <c r="H220" s="74">
        <v>4.8</v>
      </c>
      <c r="I220" s="584">
        <f t="shared" ref="I220:I228" si="23">F220-G220-H220</f>
        <v>4.4669999999999996</v>
      </c>
      <c r="J220" s="378">
        <v>1495.81</v>
      </c>
      <c r="K220" s="74">
        <v>4.4669999999999996</v>
      </c>
      <c r="L220" s="378">
        <v>1495.81</v>
      </c>
      <c r="M220" s="67">
        <f t="shared" ref="M220:M228" si="24">K220/L220</f>
        <v>2.9863418482293873E-3</v>
      </c>
      <c r="N220" s="585">
        <v>248.85</v>
      </c>
      <c r="O220" s="382">
        <f t="shared" ref="O220:O238" si="25">M220*N220</f>
        <v>0.74315116893188304</v>
      </c>
      <c r="P220" s="694">
        <f t="shared" ref="P220:P238" si="26">M220*60*1000</f>
        <v>179.18051089376326</v>
      </c>
      <c r="Q220" s="383">
        <f t="shared" ref="Q220:Q238" si="27">P220*N220/1000</f>
        <v>44.589070135912984</v>
      </c>
      <c r="S220" s="55"/>
      <c r="T220" s="55"/>
    </row>
    <row r="221" spans="1:20" ht="12.75">
      <c r="A221" s="1099"/>
      <c r="B221" s="43">
        <v>3</v>
      </c>
      <c r="C221" s="430" t="s">
        <v>933</v>
      </c>
      <c r="D221" s="377">
        <v>31</v>
      </c>
      <c r="E221" s="377">
        <v>1987</v>
      </c>
      <c r="F221" s="74">
        <v>13.26</v>
      </c>
      <c r="G221" s="74">
        <v>3.6480000000000001</v>
      </c>
      <c r="H221" s="74">
        <v>4.8</v>
      </c>
      <c r="I221" s="584">
        <f t="shared" si="23"/>
        <v>4.8120000000000003</v>
      </c>
      <c r="J221" s="378">
        <v>1595.47</v>
      </c>
      <c r="K221" s="74">
        <v>4.8120000000000003</v>
      </c>
      <c r="L221" s="378">
        <v>1595.47</v>
      </c>
      <c r="M221" s="67">
        <f t="shared" si="24"/>
        <v>3.0160391608742253E-3</v>
      </c>
      <c r="N221" s="585">
        <v>248.85</v>
      </c>
      <c r="O221" s="382">
        <f t="shared" si="25"/>
        <v>0.75054134518355098</v>
      </c>
      <c r="P221" s="694">
        <f t="shared" si="26"/>
        <v>180.9623496524535</v>
      </c>
      <c r="Q221" s="383">
        <f t="shared" si="27"/>
        <v>45.032480711013051</v>
      </c>
      <c r="S221" s="55"/>
      <c r="T221" s="55"/>
    </row>
    <row r="222" spans="1:20" ht="12.75">
      <c r="A222" s="1099"/>
      <c r="B222" s="43">
        <v>4</v>
      </c>
      <c r="C222" s="430" t="s">
        <v>511</v>
      </c>
      <c r="D222" s="377">
        <v>29</v>
      </c>
      <c r="E222" s="377">
        <v>1984</v>
      </c>
      <c r="F222" s="74">
        <v>9.8840000000000003</v>
      </c>
      <c r="G222" s="74">
        <v>2.6190000000000002</v>
      </c>
      <c r="H222" s="74">
        <v>2.0630000000000002</v>
      </c>
      <c r="I222" s="584">
        <f t="shared" si="23"/>
        <v>5.202</v>
      </c>
      <c r="J222" s="378">
        <v>1486.56</v>
      </c>
      <c r="K222" s="74">
        <v>5.202</v>
      </c>
      <c r="L222" s="378">
        <v>1486.56</v>
      </c>
      <c r="M222" s="67">
        <f t="shared" si="24"/>
        <v>3.4993542137552471E-3</v>
      </c>
      <c r="N222" s="585">
        <v>248.85</v>
      </c>
      <c r="O222" s="382">
        <f t="shared" si="25"/>
        <v>0.87081429609299321</v>
      </c>
      <c r="P222" s="694">
        <f t="shared" si="26"/>
        <v>209.96125282531483</v>
      </c>
      <c r="Q222" s="383">
        <f t="shared" si="27"/>
        <v>52.248857765579594</v>
      </c>
      <c r="S222" s="55"/>
      <c r="T222" s="55"/>
    </row>
    <row r="223" spans="1:20" ht="12.75">
      <c r="A223" s="1099"/>
      <c r="B223" s="43">
        <v>5</v>
      </c>
      <c r="C223" s="430" t="s">
        <v>510</v>
      </c>
      <c r="D223" s="377">
        <v>29</v>
      </c>
      <c r="E223" s="377">
        <v>1991</v>
      </c>
      <c r="F223" s="74">
        <v>13.78</v>
      </c>
      <c r="G223" s="74">
        <v>3.899</v>
      </c>
      <c r="H223" s="74">
        <v>4.5599999999999996</v>
      </c>
      <c r="I223" s="584">
        <f t="shared" si="23"/>
        <v>5.3210000000000006</v>
      </c>
      <c r="J223" s="378">
        <v>1509.42</v>
      </c>
      <c r="K223" s="74">
        <v>5.3209999999999997</v>
      </c>
      <c r="L223" s="378">
        <v>1509.42</v>
      </c>
      <c r="M223" s="67">
        <f t="shared" si="24"/>
        <v>3.5251951080547492E-3</v>
      </c>
      <c r="N223" s="585">
        <v>248.85</v>
      </c>
      <c r="O223" s="382">
        <f t="shared" si="25"/>
        <v>0.87724480263942428</v>
      </c>
      <c r="P223" s="694">
        <f t="shared" si="26"/>
        <v>211.51170648328497</v>
      </c>
      <c r="Q223" s="383">
        <f t="shared" si="27"/>
        <v>52.634688158365464</v>
      </c>
      <c r="S223" s="55"/>
      <c r="T223" s="55"/>
    </row>
    <row r="224" spans="1:20" ht="12.75">
      <c r="A224" s="1099"/>
      <c r="B224" s="43">
        <v>6</v>
      </c>
      <c r="C224" s="606" t="s">
        <v>934</v>
      </c>
      <c r="D224" s="385">
        <v>68</v>
      </c>
      <c r="E224" s="385">
        <v>2008</v>
      </c>
      <c r="F224" s="1305">
        <v>17.638999999999999</v>
      </c>
      <c r="G224" s="1305">
        <v>3.2210000000000001</v>
      </c>
      <c r="H224" s="1305">
        <v>0</v>
      </c>
      <c r="I224" s="1641">
        <f t="shared" si="23"/>
        <v>14.417999999999999</v>
      </c>
      <c r="J224" s="1303">
        <v>3891.06</v>
      </c>
      <c r="K224" s="1305">
        <v>14.417999999999999</v>
      </c>
      <c r="L224" s="1303">
        <v>3891.06</v>
      </c>
      <c r="M224" s="67">
        <f t="shared" si="24"/>
        <v>3.7054170328907803E-3</v>
      </c>
      <c r="N224" s="585">
        <v>248.85</v>
      </c>
      <c r="O224" s="382">
        <f t="shared" si="25"/>
        <v>0.92209302863487064</v>
      </c>
      <c r="P224" s="694">
        <f t="shared" si="26"/>
        <v>222.32502197344681</v>
      </c>
      <c r="Q224" s="383">
        <f t="shared" si="27"/>
        <v>55.325581718092238</v>
      </c>
      <c r="S224" s="55"/>
      <c r="T224" s="55"/>
    </row>
    <row r="225" spans="1:20" ht="12.75">
      <c r="A225" s="984"/>
      <c r="B225" s="43">
        <v>7</v>
      </c>
      <c r="C225" s="430" t="s">
        <v>935</v>
      </c>
      <c r="D225" s="377">
        <v>32</v>
      </c>
      <c r="E225" s="377">
        <v>1980</v>
      </c>
      <c r="F225" s="74">
        <v>15.218</v>
      </c>
      <c r="G225" s="74">
        <v>3.226</v>
      </c>
      <c r="H225" s="74">
        <v>5.12</v>
      </c>
      <c r="I225" s="74">
        <f>F225-G225-H225</f>
        <v>6.8720000000000008</v>
      </c>
      <c r="J225" s="378">
        <v>1792.6</v>
      </c>
      <c r="K225" s="74">
        <v>6.8719999999999999</v>
      </c>
      <c r="L225" s="378">
        <v>1792.6</v>
      </c>
      <c r="M225" s="67">
        <f t="shared" si="24"/>
        <v>3.8335378779426532E-3</v>
      </c>
      <c r="N225" s="585">
        <v>248.85</v>
      </c>
      <c r="O225" s="382">
        <f t="shared" si="25"/>
        <v>0.95397590092602924</v>
      </c>
      <c r="P225" s="694">
        <f t="shared" si="26"/>
        <v>230.01227267655918</v>
      </c>
      <c r="Q225" s="383">
        <f t="shared" si="27"/>
        <v>57.23855405556175</v>
      </c>
      <c r="S225" s="55"/>
      <c r="T225" s="55"/>
    </row>
    <row r="226" spans="1:20" ht="12.75">
      <c r="A226" s="984"/>
      <c r="B226" s="43">
        <v>8</v>
      </c>
      <c r="C226" s="430" t="s">
        <v>513</v>
      </c>
      <c r="D226" s="377">
        <v>76</v>
      </c>
      <c r="E226" s="377">
        <v>1976</v>
      </c>
      <c r="F226" s="74">
        <v>34.880000000000003</v>
      </c>
      <c r="G226" s="74">
        <v>6.7679999999999998</v>
      </c>
      <c r="H226" s="74">
        <v>12</v>
      </c>
      <c r="I226" s="584">
        <f t="shared" si="23"/>
        <v>16.112000000000002</v>
      </c>
      <c r="J226" s="378">
        <v>3969.57</v>
      </c>
      <c r="K226" s="74">
        <v>16.111999999999998</v>
      </c>
      <c r="L226" s="378">
        <v>3969.57</v>
      </c>
      <c r="M226" s="67">
        <f t="shared" si="24"/>
        <v>4.0588779137286906E-3</v>
      </c>
      <c r="N226" s="585">
        <v>248.85</v>
      </c>
      <c r="O226" s="382">
        <f t="shared" si="25"/>
        <v>1.0100517688313846</v>
      </c>
      <c r="P226" s="694">
        <f t="shared" si="26"/>
        <v>243.53267482372144</v>
      </c>
      <c r="Q226" s="383">
        <f t="shared" si="27"/>
        <v>60.603106129883074</v>
      </c>
      <c r="S226" s="55"/>
      <c r="T226" s="55"/>
    </row>
    <row r="227" spans="1:20" ht="12.75">
      <c r="A227" s="984"/>
      <c r="B227" s="43">
        <v>9</v>
      </c>
      <c r="C227" s="430" t="s">
        <v>936</v>
      </c>
      <c r="D227" s="377">
        <v>52</v>
      </c>
      <c r="E227" s="377">
        <v>2007</v>
      </c>
      <c r="F227" s="74">
        <v>16.689</v>
      </c>
      <c r="G227" s="74">
        <v>3.6</v>
      </c>
      <c r="H227" s="74">
        <v>0</v>
      </c>
      <c r="I227" s="584">
        <f t="shared" si="23"/>
        <v>13.089</v>
      </c>
      <c r="J227" s="378">
        <v>2934.6</v>
      </c>
      <c r="K227" s="74">
        <v>13.089</v>
      </c>
      <c r="L227" s="378">
        <v>2934.6</v>
      </c>
      <c r="M227" s="67">
        <f t="shared" si="24"/>
        <v>4.4602330811694957E-3</v>
      </c>
      <c r="N227" s="585">
        <v>248.85</v>
      </c>
      <c r="O227" s="382">
        <f t="shared" si="25"/>
        <v>1.1099290022490289</v>
      </c>
      <c r="P227" s="694">
        <f t="shared" si="26"/>
        <v>267.61398487016976</v>
      </c>
      <c r="Q227" s="383">
        <f t="shared" si="27"/>
        <v>66.595740134941749</v>
      </c>
      <c r="S227" s="55"/>
      <c r="T227" s="55"/>
    </row>
    <row r="228" spans="1:20" ht="13.5" thickBot="1">
      <c r="A228" s="984"/>
      <c r="B228" s="43">
        <v>10</v>
      </c>
      <c r="C228" s="432" t="s">
        <v>937</v>
      </c>
      <c r="D228" s="433">
        <v>48</v>
      </c>
      <c r="E228" s="433">
        <v>1972</v>
      </c>
      <c r="F228" s="586">
        <v>26.596</v>
      </c>
      <c r="G228" s="586">
        <v>3.9430000000000001</v>
      </c>
      <c r="H228" s="586">
        <v>7.6</v>
      </c>
      <c r="I228" s="584">
        <f t="shared" si="23"/>
        <v>15.052999999999999</v>
      </c>
      <c r="J228" s="587">
        <v>3213.92</v>
      </c>
      <c r="K228" s="586">
        <v>15.053000000000001</v>
      </c>
      <c r="L228" s="587">
        <v>3213.92</v>
      </c>
      <c r="M228" s="588">
        <f t="shared" si="24"/>
        <v>4.6836884552197942E-3</v>
      </c>
      <c r="N228" s="587">
        <v>248.85</v>
      </c>
      <c r="O228" s="315">
        <f t="shared" si="25"/>
        <v>1.1655358720814457</v>
      </c>
      <c r="P228" s="587">
        <f t="shared" si="26"/>
        <v>281.02130731318766</v>
      </c>
      <c r="Q228" s="437">
        <f t="shared" si="27"/>
        <v>69.932152324886744</v>
      </c>
      <c r="S228" s="55"/>
      <c r="T228" s="55"/>
    </row>
    <row r="229" spans="1:20" ht="12.75">
      <c r="A229" s="1100" t="s">
        <v>315</v>
      </c>
      <c r="B229" s="19">
        <v>1</v>
      </c>
      <c r="C229" s="440" t="s">
        <v>938</v>
      </c>
      <c r="D229" s="233">
        <v>21</v>
      </c>
      <c r="E229" s="233">
        <v>1987</v>
      </c>
      <c r="F229" s="393">
        <v>11.39</v>
      </c>
      <c r="G229" s="393">
        <v>2.5670000000000002</v>
      </c>
      <c r="H229" s="393">
        <v>3.36</v>
      </c>
      <c r="I229" s="393">
        <v>5.463000000000001</v>
      </c>
      <c r="J229" s="391">
        <v>1097.0999999999999</v>
      </c>
      <c r="K229" s="393">
        <v>5.4630000000000001</v>
      </c>
      <c r="L229" s="391">
        <v>1097.0999999999999</v>
      </c>
      <c r="M229" s="589">
        <f>K229/L229</f>
        <v>4.9794913863822812E-3</v>
      </c>
      <c r="N229" s="590">
        <v>248.85</v>
      </c>
      <c r="O229" s="231">
        <f t="shared" si="25"/>
        <v>1.2391464315012306</v>
      </c>
      <c r="P229" s="590">
        <f t="shared" si="26"/>
        <v>298.76948318293688</v>
      </c>
      <c r="Q229" s="232">
        <f t="shared" si="27"/>
        <v>74.348785890073842</v>
      </c>
      <c r="S229" s="55"/>
      <c r="T229" s="55"/>
    </row>
    <row r="230" spans="1:20" ht="12.75">
      <c r="A230" s="1101"/>
      <c r="B230" s="20">
        <v>2</v>
      </c>
      <c r="C230" s="440" t="s">
        <v>939</v>
      </c>
      <c r="D230" s="233">
        <v>32</v>
      </c>
      <c r="E230" s="233">
        <v>1983</v>
      </c>
      <c r="F230" s="229">
        <v>18.68</v>
      </c>
      <c r="G230" s="229">
        <v>2.4140000000000001</v>
      </c>
      <c r="H230" s="229">
        <v>5.12</v>
      </c>
      <c r="I230" s="234">
        <v>11.145999999999997</v>
      </c>
      <c r="J230" s="590">
        <v>2162.7199999999998</v>
      </c>
      <c r="K230" s="229">
        <v>9.352307871569133</v>
      </c>
      <c r="L230" s="590">
        <v>1814.68</v>
      </c>
      <c r="M230" s="589">
        <f>K230/L230</f>
        <v>5.1536953466005753E-3</v>
      </c>
      <c r="N230" s="590">
        <v>248.85</v>
      </c>
      <c r="O230" s="231">
        <f t="shared" si="25"/>
        <v>1.2824970870015531</v>
      </c>
      <c r="P230" s="590">
        <f t="shared" si="26"/>
        <v>309.2217207960345</v>
      </c>
      <c r="Q230" s="232">
        <f t="shared" si="27"/>
        <v>76.949825220093189</v>
      </c>
      <c r="S230" s="55"/>
      <c r="T230" s="55"/>
    </row>
    <row r="231" spans="1:20" ht="12.75">
      <c r="A231" s="1101"/>
      <c r="B231" s="20">
        <v>3</v>
      </c>
      <c r="C231" s="440" t="s">
        <v>940</v>
      </c>
      <c r="D231" s="233">
        <v>30</v>
      </c>
      <c r="E231" s="233">
        <v>1990</v>
      </c>
      <c r="F231" s="234">
        <v>17.97</v>
      </c>
      <c r="G231" s="234">
        <v>4.3460000000000001</v>
      </c>
      <c r="H231" s="234">
        <v>4.8</v>
      </c>
      <c r="I231" s="234">
        <v>8.8239999999999981</v>
      </c>
      <c r="J231" s="238">
        <v>1622.75</v>
      </c>
      <c r="K231" s="234">
        <v>8.6509729286704644</v>
      </c>
      <c r="L231" s="238">
        <v>1590.93</v>
      </c>
      <c r="M231" s="235">
        <f t="shared" ref="M231:M238" si="28">K231/L231</f>
        <v>5.4376829456170067E-3</v>
      </c>
      <c r="N231" s="590">
        <v>248.85</v>
      </c>
      <c r="O231" s="231">
        <f t="shared" si="25"/>
        <v>1.353167401016792</v>
      </c>
      <c r="P231" s="590">
        <f t="shared" si="26"/>
        <v>326.26097673702043</v>
      </c>
      <c r="Q231" s="237">
        <f t="shared" si="27"/>
        <v>81.190044061007526</v>
      </c>
      <c r="S231" s="55"/>
      <c r="T231" s="55"/>
    </row>
    <row r="232" spans="1:20" ht="12.75">
      <c r="A232" s="1101"/>
      <c r="B232" s="20">
        <v>4</v>
      </c>
      <c r="C232" s="440" t="s">
        <v>670</v>
      </c>
      <c r="D232" s="233">
        <v>22</v>
      </c>
      <c r="E232" s="233">
        <v>1989</v>
      </c>
      <c r="F232" s="234">
        <v>12.15</v>
      </c>
      <c r="G232" s="234">
        <v>2.129</v>
      </c>
      <c r="H232" s="234">
        <v>3.52</v>
      </c>
      <c r="I232" s="234">
        <v>6.5010000000000012</v>
      </c>
      <c r="J232" s="238">
        <v>1176.23</v>
      </c>
      <c r="K232" s="234">
        <v>6.5010000000000003</v>
      </c>
      <c r="L232" s="238">
        <v>1176.23</v>
      </c>
      <c r="M232" s="235">
        <f t="shared" si="28"/>
        <v>5.526980267464697E-3</v>
      </c>
      <c r="N232" s="590">
        <v>248.85</v>
      </c>
      <c r="O232" s="236">
        <f t="shared" si="25"/>
        <v>1.3753890395585897</v>
      </c>
      <c r="P232" s="590">
        <f t="shared" si="26"/>
        <v>331.61881604788181</v>
      </c>
      <c r="Q232" s="237">
        <f t="shared" si="27"/>
        <v>82.523342373515391</v>
      </c>
      <c r="S232" s="55"/>
      <c r="T232" s="55"/>
    </row>
    <row r="233" spans="1:20" ht="12.75">
      <c r="A233" s="1101"/>
      <c r="B233" s="20">
        <v>5</v>
      </c>
      <c r="C233" s="440" t="s">
        <v>669</v>
      </c>
      <c r="D233" s="233">
        <v>45</v>
      </c>
      <c r="E233" s="233">
        <v>1973</v>
      </c>
      <c r="F233" s="234">
        <v>24.175000000000001</v>
      </c>
      <c r="G233" s="234">
        <v>3.79</v>
      </c>
      <c r="H233" s="234">
        <v>7.2</v>
      </c>
      <c r="I233" s="234">
        <v>13.185</v>
      </c>
      <c r="J233" s="238">
        <v>2317.75</v>
      </c>
      <c r="K233" s="234">
        <v>13.185</v>
      </c>
      <c r="L233" s="238">
        <v>2317.75</v>
      </c>
      <c r="M233" s="235">
        <f t="shared" si="28"/>
        <v>5.6887067198791936E-3</v>
      </c>
      <c r="N233" s="590">
        <v>248.85</v>
      </c>
      <c r="O233" s="236">
        <f t="shared" si="25"/>
        <v>1.4156346672419373</v>
      </c>
      <c r="P233" s="590">
        <f t="shared" si="26"/>
        <v>341.32240319275161</v>
      </c>
      <c r="Q233" s="237">
        <f t="shared" si="27"/>
        <v>84.938080034516247</v>
      </c>
      <c r="S233" s="55"/>
      <c r="T233" s="55"/>
    </row>
    <row r="234" spans="1:20" ht="12.75">
      <c r="A234" s="1101"/>
      <c r="B234" s="20">
        <v>6</v>
      </c>
      <c r="C234" s="440" t="s">
        <v>941</v>
      </c>
      <c r="D234" s="233">
        <v>60</v>
      </c>
      <c r="E234" s="233">
        <v>1965</v>
      </c>
      <c r="F234" s="234">
        <v>29.31</v>
      </c>
      <c r="G234" s="234">
        <v>3.613</v>
      </c>
      <c r="H234" s="234">
        <v>9.6</v>
      </c>
      <c r="I234" s="234">
        <v>16.097000000000001</v>
      </c>
      <c r="J234" s="238">
        <v>2734.52</v>
      </c>
      <c r="K234" s="234">
        <v>16.097000000000001</v>
      </c>
      <c r="L234" s="238">
        <v>2734.52</v>
      </c>
      <c r="M234" s="235">
        <f t="shared" si="28"/>
        <v>5.8865906996474707E-3</v>
      </c>
      <c r="N234" s="590">
        <v>248.85</v>
      </c>
      <c r="O234" s="236">
        <f t="shared" si="25"/>
        <v>1.4648780956072731</v>
      </c>
      <c r="P234" s="590">
        <f t="shared" si="26"/>
        <v>353.19544197884824</v>
      </c>
      <c r="Q234" s="237">
        <f t="shared" si="27"/>
        <v>87.892685736436377</v>
      </c>
      <c r="S234" s="55"/>
      <c r="T234" s="55"/>
    </row>
    <row r="235" spans="1:20" ht="12.75">
      <c r="A235" s="1101"/>
      <c r="B235" s="20">
        <v>7</v>
      </c>
      <c r="C235" s="440" t="s">
        <v>942</v>
      </c>
      <c r="D235" s="233">
        <v>60</v>
      </c>
      <c r="E235" s="233">
        <v>1982</v>
      </c>
      <c r="F235" s="234">
        <v>44.561</v>
      </c>
      <c r="G235" s="234">
        <v>10.542999999999999</v>
      </c>
      <c r="H235" s="234">
        <v>11.52</v>
      </c>
      <c r="I235" s="234">
        <v>22.498000000000001</v>
      </c>
      <c r="J235" s="238">
        <v>3623.16</v>
      </c>
      <c r="K235" s="234">
        <v>22.498000000000001</v>
      </c>
      <c r="L235" s="238">
        <v>3623.16</v>
      </c>
      <c r="M235" s="235">
        <f t="shared" si="28"/>
        <v>6.209496682453991E-3</v>
      </c>
      <c r="N235" s="590">
        <v>248.85</v>
      </c>
      <c r="O235" s="236">
        <f t="shared" si="25"/>
        <v>1.5452332494286756</v>
      </c>
      <c r="P235" s="590">
        <f t="shared" si="26"/>
        <v>372.56980094723946</v>
      </c>
      <c r="Q235" s="237">
        <f t="shared" si="27"/>
        <v>92.713994965720545</v>
      </c>
      <c r="S235" s="55"/>
      <c r="T235" s="55"/>
    </row>
    <row r="236" spans="1:20" ht="12.75">
      <c r="A236" s="1101"/>
      <c r="B236" s="20">
        <v>8</v>
      </c>
      <c r="C236" s="440" t="s">
        <v>943</v>
      </c>
      <c r="D236" s="233">
        <v>30</v>
      </c>
      <c r="E236" s="233">
        <v>1980</v>
      </c>
      <c r="F236" s="234">
        <v>18.509</v>
      </c>
      <c r="G236" s="234">
        <v>3.3149999999999999</v>
      </c>
      <c r="H236" s="234">
        <v>4.8</v>
      </c>
      <c r="I236" s="234">
        <v>10.394000000000002</v>
      </c>
      <c r="J236" s="238">
        <v>1628.78</v>
      </c>
      <c r="K236" s="234">
        <v>10.394</v>
      </c>
      <c r="L236" s="238">
        <v>1628.78</v>
      </c>
      <c r="M236" s="235">
        <f t="shared" si="28"/>
        <v>6.3814634266137846E-3</v>
      </c>
      <c r="N236" s="590">
        <v>248.85</v>
      </c>
      <c r="O236" s="236">
        <f t="shared" si="25"/>
        <v>1.5880271737128402</v>
      </c>
      <c r="P236" s="590">
        <f t="shared" si="26"/>
        <v>382.88780559682704</v>
      </c>
      <c r="Q236" s="237">
        <f t="shared" si="27"/>
        <v>95.281630422770405</v>
      </c>
      <c r="S236" s="55"/>
      <c r="T236" s="55"/>
    </row>
    <row r="237" spans="1:20" ht="12.75">
      <c r="A237" s="1101"/>
      <c r="B237" s="20">
        <v>9</v>
      </c>
      <c r="C237" s="440" t="s">
        <v>944</v>
      </c>
      <c r="D237" s="233">
        <v>100</v>
      </c>
      <c r="E237" s="233">
        <v>1969</v>
      </c>
      <c r="F237" s="234">
        <v>52.106999999999999</v>
      </c>
      <c r="G237" s="234">
        <v>6.9790000000000001</v>
      </c>
      <c r="H237" s="234">
        <v>15.92</v>
      </c>
      <c r="I237" s="234">
        <v>29.207999999999998</v>
      </c>
      <c r="J237" s="238">
        <v>4441.68</v>
      </c>
      <c r="K237" s="234">
        <v>29.207999999999998</v>
      </c>
      <c r="L237" s="238">
        <v>4441.68</v>
      </c>
      <c r="M237" s="235">
        <f t="shared" si="28"/>
        <v>6.5758902037067052E-3</v>
      </c>
      <c r="N237" s="590">
        <v>248.85</v>
      </c>
      <c r="O237" s="236">
        <f t="shared" si="25"/>
        <v>1.6364102771924136</v>
      </c>
      <c r="P237" s="590">
        <f t="shared" si="26"/>
        <v>394.5534122224023</v>
      </c>
      <c r="Q237" s="237">
        <f t="shared" si="27"/>
        <v>98.184616631544813</v>
      </c>
      <c r="S237" s="55"/>
      <c r="T237" s="55"/>
    </row>
    <row r="238" spans="1:20" ht="13.5" thickBot="1">
      <c r="A238" s="1101"/>
      <c r="B238" s="20">
        <v>10</v>
      </c>
      <c r="C238" s="440" t="s">
        <v>514</v>
      </c>
      <c r="D238" s="233">
        <v>100</v>
      </c>
      <c r="E238" s="233">
        <v>1969</v>
      </c>
      <c r="F238" s="234">
        <v>55.6</v>
      </c>
      <c r="G238" s="234">
        <v>7.6189999999999998</v>
      </c>
      <c r="H238" s="234">
        <v>16</v>
      </c>
      <c r="I238" s="403">
        <v>31.981000000000002</v>
      </c>
      <c r="J238" s="238">
        <v>4625.66</v>
      </c>
      <c r="K238" s="234">
        <v>31.981000000000002</v>
      </c>
      <c r="L238" s="401">
        <v>4625.66</v>
      </c>
      <c r="M238" s="405">
        <f t="shared" si="28"/>
        <v>6.9138241894129713E-3</v>
      </c>
      <c r="N238" s="401">
        <v>248.85</v>
      </c>
      <c r="O238" s="406">
        <f t="shared" si="25"/>
        <v>1.7205051495354178</v>
      </c>
      <c r="P238" s="401">
        <f t="shared" si="26"/>
        <v>414.82945136477827</v>
      </c>
      <c r="Q238" s="407">
        <f t="shared" si="27"/>
        <v>103.23030897212507</v>
      </c>
      <c r="S238" s="55"/>
      <c r="T238" s="55"/>
    </row>
    <row r="239" spans="1:20" ht="11.25" customHeight="1">
      <c r="A239" s="1102" t="s">
        <v>428</v>
      </c>
      <c r="B239" s="98">
        <v>1</v>
      </c>
      <c r="C239" s="445" t="s">
        <v>945</v>
      </c>
      <c r="D239" s="408">
        <v>45</v>
      </c>
      <c r="E239" s="408">
        <v>1969</v>
      </c>
      <c r="F239" s="241">
        <v>37.615000000000002</v>
      </c>
      <c r="G239" s="241">
        <v>3.4668999999999999</v>
      </c>
      <c r="H239" s="241">
        <v>7.2</v>
      </c>
      <c r="I239" s="419">
        <f t="shared" ref="I239:I246" si="29">F239-G239-H239</f>
        <v>26.9481</v>
      </c>
      <c r="J239" s="239">
        <v>1887.47</v>
      </c>
      <c r="K239" s="241">
        <v>26.948</v>
      </c>
      <c r="L239" s="591">
        <v>1887.47</v>
      </c>
      <c r="M239" s="592">
        <f>K239/L239</f>
        <v>1.4277313016895632E-2</v>
      </c>
      <c r="N239" s="591">
        <v>248.85</v>
      </c>
      <c r="O239" s="450">
        <f>M239*N239</f>
        <v>3.5529093442544779</v>
      </c>
      <c r="P239" s="591">
        <f>M239*60*1000</f>
        <v>856.63878101373791</v>
      </c>
      <c r="Q239" s="451">
        <f>P239*N239/1000</f>
        <v>213.17456065526866</v>
      </c>
      <c r="S239" s="55"/>
      <c r="T239" s="55"/>
    </row>
    <row r="240" spans="1:20" ht="12.75">
      <c r="A240" s="990"/>
      <c r="B240" s="99">
        <v>2</v>
      </c>
      <c r="C240" s="452" t="s">
        <v>946</v>
      </c>
      <c r="D240" s="413">
        <v>30</v>
      </c>
      <c r="E240" s="413">
        <v>1985</v>
      </c>
      <c r="F240" s="419">
        <v>31.77</v>
      </c>
      <c r="G240" s="419">
        <v>2.4847000000000001</v>
      </c>
      <c r="H240" s="419">
        <v>4.8</v>
      </c>
      <c r="I240" s="419">
        <f t="shared" si="29"/>
        <v>24.485299999999999</v>
      </c>
      <c r="J240" s="414">
        <v>1629.84</v>
      </c>
      <c r="K240" s="419">
        <v>24.484999999999999</v>
      </c>
      <c r="L240" s="414">
        <v>1629.84</v>
      </c>
      <c r="M240" s="418">
        <f t="shared" ref="M240:M248" si="30">K240/L240</f>
        <v>1.5022947037746037E-2</v>
      </c>
      <c r="N240" s="591">
        <v>248.85</v>
      </c>
      <c r="O240" s="246">
        <f t="shared" ref="O240:O248" si="31">M240*N240</f>
        <v>3.7384603703431014</v>
      </c>
      <c r="P240" s="591">
        <f t="shared" ref="P240:P248" si="32">M240*60*1000</f>
        <v>901.37682226476227</v>
      </c>
      <c r="Q240" s="247">
        <f t="shared" ref="Q240:Q248" si="33">P240*N240/1000</f>
        <v>224.3076222205861</v>
      </c>
      <c r="S240" s="55"/>
      <c r="T240" s="55"/>
    </row>
    <row r="241" spans="1:20" ht="12.75">
      <c r="A241" s="990"/>
      <c r="B241" s="99">
        <v>3</v>
      </c>
      <c r="C241" s="452" t="s">
        <v>947</v>
      </c>
      <c r="D241" s="413">
        <v>70</v>
      </c>
      <c r="E241" s="413">
        <v>1963</v>
      </c>
      <c r="F241" s="419">
        <v>52.725000000000001</v>
      </c>
      <c r="G241" s="419">
        <v>4.9939999999999998</v>
      </c>
      <c r="H241" s="419">
        <v>0.7</v>
      </c>
      <c r="I241" s="419">
        <f t="shared" si="29"/>
        <v>47.030999999999999</v>
      </c>
      <c r="J241" s="414">
        <v>3023.47</v>
      </c>
      <c r="K241" s="419">
        <v>47.030999999999999</v>
      </c>
      <c r="L241" s="414">
        <v>3023.47</v>
      </c>
      <c r="M241" s="418">
        <f t="shared" si="30"/>
        <v>1.5555305658729871E-2</v>
      </c>
      <c r="N241" s="591">
        <v>248.85</v>
      </c>
      <c r="O241" s="246">
        <f t="shared" si="31"/>
        <v>3.8709378131749284</v>
      </c>
      <c r="P241" s="591">
        <f t="shared" si="32"/>
        <v>933.31833952379225</v>
      </c>
      <c r="Q241" s="247">
        <f t="shared" si="33"/>
        <v>232.25626879049571</v>
      </c>
      <c r="S241" s="55"/>
      <c r="T241" s="55"/>
    </row>
    <row r="242" spans="1:20" ht="12.75">
      <c r="A242" s="990"/>
      <c r="B242" s="99">
        <v>4</v>
      </c>
      <c r="C242" s="452" t="s">
        <v>671</v>
      </c>
      <c r="D242" s="413">
        <v>54</v>
      </c>
      <c r="E242" s="413">
        <v>1978</v>
      </c>
      <c r="F242" s="419">
        <v>61.680999999999997</v>
      </c>
      <c r="G242" s="419">
        <v>5.1938399999999998</v>
      </c>
      <c r="H242" s="419">
        <v>8.64</v>
      </c>
      <c r="I242" s="419">
        <f t="shared" si="29"/>
        <v>47.847159999999995</v>
      </c>
      <c r="J242" s="414">
        <v>2959.2</v>
      </c>
      <c r="K242" s="419">
        <v>47.847000000000001</v>
      </c>
      <c r="L242" s="414">
        <v>2959.2</v>
      </c>
      <c r="M242" s="418">
        <f t="shared" si="30"/>
        <v>1.616889699918897E-2</v>
      </c>
      <c r="N242" s="591">
        <v>248.85</v>
      </c>
      <c r="O242" s="246">
        <f t="shared" si="31"/>
        <v>4.0236300182481752</v>
      </c>
      <c r="P242" s="591">
        <f t="shared" si="32"/>
        <v>970.13381995133818</v>
      </c>
      <c r="Q242" s="247">
        <f t="shared" si="33"/>
        <v>241.41780109489051</v>
      </c>
      <c r="S242" s="55"/>
      <c r="T242" s="55"/>
    </row>
    <row r="243" spans="1:20" ht="12.75">
      <c r="A243" s="990"/>
      <c r="B243" s="99">
        <v>5</v>
      </c>
      <c r="C243" s="452" t="s">
        <v>948</v>
      </c>
      <c r="D243" s="413">
        <v>8</v>
      </c>
      <c r="E243" s="413">
        <v>1961</v>
      </c>
      <c r="F243" s="419">
        <v>8.1069999999999993</v>
      </c>
      <c r="G243" s="419">
        <v>0.71799999999999997</v>
      </c>
      <c r="H243" s="419">
        <v>1.28</v>
      </c>
      <c r="I243" s="419">
        <f t="shared" si="29"/>
        <v>6.1089999999999991</v>
      </c>
      <c r="J243" s="414">
        <v>365.11</v>
      </c>
      <c r="K243" s="419">
        <v>6.109</v>
      </c>
      <c r="L243" s="414">
        <v>365.11</v>
      </c>
      <c r="M243" s="418">
        <f t="shared" si="30"/>
        <v>1.673194379775958E-2</v>
      </c>
      <c r="N243" s="591">
        <v>248.85</v>
      </c>
      <c r="O243" s="246">
        <f t="shared" si="31"/>
        <v>4.1637442140724712</v>
      </c>
      <c r="P243" s="591">
        <f t="shared" si="32"/>
        <v>1003.9166278655749</v>
      </c>
      <c r="Q243" s="247">
        <f t="shared" si="33"/>
        <v>249.82465284434832</v>
      </c>
      <c r="S243" s="55"/>
      <c r="T243" s="55"/>
    </row>
    <row r="244" spans="1:20" ht="12.75">
      <c r="A244" s="990"/>
      <c r="B244" s="99">
        <v>6</v>
      </c>
      <c r="C244" s="452" t="s">
        <v>949</v>
      </c>
      <c r="D244" s="413">
        <v>20</v>
      </c>
      <c r="E244" s="413">
        <v>1964</v>
      </c>
      <c r="F244" s="419">
        <v>18.286000000000001</v>
      </c>
      <c r="G244" s="419">
        <v>1.9059999999999999</v>
      </c>
      <c r="H244" s="419">
        <v>0.2</v>
      </c>
      <c r="I244" s="419">
        <f t="shared" si="29"/>
        <v>16.180000000000003</v>
      </c>
      <c r="J244" s="414">
        <v>895.93</v>
      </c>
      <c r="K244" s="419">
        <v>16.18</v>
      </c>
      <c r="L244" s="414">
        <v>895.93</v>
      </c>
      <c r="M244" s="418">
        <f t="shared" si="30"/>
        <v>1.8059446608552007E-2</v>
      </c>
      <c r="N244" s="591">
        <v>248.85</v>
      </c>
      <c r="O244" s="246">
        <f t="shared" si="31"/>
        <v>4.494093288538167</v>
      </c>
      <c r="P244" s="591">
        <f t="shared" si="32"/>
        <v>1083.5667965131204</v>
      </c>
      <c r="Q244" s="247">
        <f t="shared" si="33"/>
        <v>269.64559731228996</v>
      </c>
      <c r="S244" s="55"/>
      <c r="T244" s="55"/>
    </row>
    <row r="245" spans="1:20" ht="12.75">
      <c r="A245" s="990"/>
      <c r="B245" s="99">
        <v>7</v>
      </c>
      <c r="C245" s="452" t="s">
        <v>950</v>
      </c>
      <c r="D245" s="413">
        <v>32</v>
      </c>
      <c r="E245" s="413">
        <v>1960</v>
      </c>
      <c r="F245" s="419">
        <v>23.95</v>
      </c>
      <c r="G245" s="419"/>
      <c r="H245" s="419"/>
      <c r="I245" s="419">
        <f t="shared" si="29"/>
        <v>23.95</v>
      </c>
      <c r="J245" s="414">
        <v>1218.6199999999999</v>
      </c>
      <c r="K245" s="419">
        <v>23.95</v>
      </c>
      <c r="L245" s="414">
        <v>1218.6199999999999</v>
      </c>
      <c r="M245" s="418">
        <f t="shared" si="30"/>
        <v>1.9653378411645963E-2</v>
      </c>
      <c r="N245" s="591">
        <v>248.85</v>
      </c>
      <c r="O245" s="246">
        <f t="shared" si="31"/>
        <v>4.8907432177380974</v>
      </c>
      <c r="P245" s="591">
        <f t="shared" si="32"/>
        <v>1179.2027046987578</v>
      </c>
      <c r="Q245" s="247">
        <f t="shared" si="33"/>
        <v>293.44459306428587</v>
      </c>
      <c r="S245" s="55"/>
      <c r="T245" s="55"/>
    </row>
    <row r="246" spans="1:20" ht="12.75">
      <c r="A246" s="990"/>
      <c r="B246" s="99">
        <v>8</v>
      </c>
      <c r="C246" s="452" t="s">
        <v>951</v>
      </c>
      <c r="D246" s="413">
        <v>20</v>
      </c>
      <c r="E246" s="413">
        <v>1961</v>
      </c>
      <c r="F246" s="419">
        <v>20.844999999999999</v>
      </c>
      <c r="G246" s="419">
        <v>1.966</v>
      </c>
      <c r="H246" s="419">
        <v>0.2</v>
      </c>
      <c r="I246" s="419">
        <f t="shared" si="29"/>
        <v>18.678999999999998</v>
      </c>
      <c r="J246" s="414">
        <v>886.96</v>
      </c>
      <c r="K246" s="419">
        <v>18.678999999999998</v>
      </c>
      <c r="L246" s="414">
        <v>886.96</v>
      </c>
      <c r="M246" s="418">
        <f t="shared" si="30"/>
        <v>2.1059574276179306E-2</v>
      </c>
      <c r="N246" s="591">
        <v>248.85</v>
      </c>
      <c r="O246" s="246">
        <f t="shared" si="31"/>
        <v>5.2406750586272199</v>
      </c>
      <c r="P246" s="591">
        <f t="shared" si="32"/>
        <v>1263.5744565707582</v>
      </c>
      <c r="Q246" s="247">
        <f t="shared" si="33"/>
        <v>314.4405035176332</v>
      </c>
      <c r="S246" s="55"/>
      <c r="T246" s="55"/>
    </row>
    <row r="247" spans="1:20" ht="12.75">
      <c r="A247" s="990"/>
      <c r="B247" s="99">
        <v>9</v>
      </c>
      <c r="C247" s="452" t="s">
        <v>672</v>
      </c>
      <c r="D247" s="413">
        <v>40</v>
      </c>
      <c r="E247" s="413">
        <v>1961</v>
      </c>
      <c r="F247" s="419">
        <v>39.933999999999997</v>
      </c>
      <c r="G247" s="419">
        <v>2.431</v>
      </c>
      <c r="H247" s="419">
        <v>0.4</v>
      </c>
      <c r="I247" s="419">
        <f>F247-G247-H247</f>
        <v>37.103000000000002</v>
      </c>
      <c r="J247" s="414">
        <v>1732.11</v>
      </c>
      <c r="K247" s="419">
        <v>37.102800000000002</v>
      </c>
      <c r="L247" s="414">
        <v>1732.11</v>
      </c>
      <c r="M247" s="418">
        <f t="shared" si="30"/>
        <v>2.1420579524395106E-2</v>
      </c>
      <c r="N247" s="591">
        <v>248.85</v>
      </c>
      <c r="O247" s="246">
        <f t="shared" si="31"/>
        <v>5.3305112146457221</v>
      </c>
      <c r="P247" s="591">
        <f t="shared" si="32"/>
        <v>1285.2347714637062</v>
      </c>
      <c r="Q247" s="247">
        <f t="shared" si="33"/>
        <v>319.83067287874326</v>
      </c>
      <c r="S247" s="55"/>
      <c r="T247" s="55"/>
    </row>
    <row r="248" spans="1:20" ht="13.5" thickBot="1">
      <c r="A248" s="990"/>
      <c r="B248" s="99">
        <v>10</v>
      </c>
      <c r="C248" s="488" t="s">
        <v>559</v>
      </c>
      <c r="D248" s="420">
        <v>6</v>
      </c>
      <c r="E248" s="420">
        <v>1953</v>
      </c>
      <c r="F248" s="593">
        <v>4.8070000000000004</v>
      </c>
      <c r="G248" s="593">
        <v>0.48599999999999999</v>
      </c>
      <c r="H248" s="593">
        <v>0.04</v>
      </c>
      <c r="I248" s="764">
        <f>F248-G248-H248</f>
        <v>4.2810000000000006</v>
      </c>
      <c r="J248" s="421">
        <v>272.16000000000003</v>
      </c>
      <c r="K248" s="593">
        <v>3.2759999999999998</v>
      </c>
      <c r="L248" s="421">
        <v>142.96</v>
      </c>
      <c r="M248" s="425">
        <f t="shared" si="30"/>
        <v>2.2915500839395631E-2</v>
      </c>
      <c r="N248" s="421">
        <v>248.85</v>
      </c>
      <c r="O248" s="249">
        <f t="shared" si="31"/>
        <v>5.7025223838836023</v>
      </c>
      <c r="P248" s="421">
        <f t="shared" si="32"/>
        <v>1374.9300503637378</v>
      </c>
      <c r="Q248" s="250">
        <f t="shared" si="33"/>
        <v>342.15134303301613</v>
      </c>
      <c r="S248" s="55"/>
      <c r="T248" s="55"/>
    </row>
    <row r="249" spans="1:20" ht="12.75" customHeight="1">
      <c r="A249" s="1065" t="s">
        <v>429</v>
      </c>
      <c r="B249" s="24">
        <v>1</v>
      </c>
      <c r="C249" s="345" t="s">
        <v>673</v>
      </c>
      <c r="D249" s="346">
        <v>8</v>
      </c>
      <c r="E249" s="346">
        <v>1955</v>
      </c>
      <c r="F249" s="89">
        <v>9.74</v>
      </c>
      <c r="G249" s="89">
        <v>0.497</v>
      </c>
      <c r="H249" s="89">
        <v>7.0000000000000007E-2</v>
      </c>
      <c r="I249" s="765">
        <f t="shared" ref="I249:I256" si="34">F249-G249-H249</f>
        <v>9.173</v>
      </c>
      <c r="J249" s="82">
        <v>399.33</v>
      </c>
      <c r="K249" s="89">
        <v>7.8548999999999998</v>
      </c>
      <c r="L249" s="82">
        <v>341.96</v>
      </c>
      <c r="M249" s="594">
        <f>K249/L249</f>
        <v>2.2970230436308341E-2</v>
      </c>
      <c r="N249" s="595">
        <v>248.85</v>
      </c>
      <c r="O249" s="277">
        <f>M249*N249</f>
        <v>5.7161418440753309</v>
      </c>
      <c r="P249" s="595">
        <f>M249*60*1000</f>
        <v>1378.2138261785003</v>
      </c>
      <c r="Q249" s="278">
        <f>P249*N249/1000</f>
        <v>342.96851064451982</v>
      </c>
      <c r="S249" s="55"/>
      <c r="T249" s="55"/>
    </row>
    <row r="250" spans="1:20" ht="12.75">
      <c r="A250" s="1066"/>
      <c r="B250" s="26">
        <v>2</v>
      </c>
      <c r="C250" s="345" t="s">
        <v>557</v>
      </c>
      <c r="D250" s="346">
        <v>20</v>
      </c>
      <c r="E250" s="346">
        <v>1957</v>
      </c>
      <c r="F250" s="89">
        <v>18.89</v>
      </c>
      <c r="G250" s="89">
        <v>1.4910000000000001</v>
      </c>
      <c r="H250" s="89">
        <v>0.16</v>
      </c>
      <c r="I250" s="765">
        <f t="shared" si="34"/>
        <v>17.239000000000001</v>
      </c>
      <c r="J250" s="82">
        <v>748.5</v>
      </c>
      <c r="K250" s="89">
        <v>17.239000000000001</v>
      </c>
      <c r="L250" s="82">
        <v>748.5</v>
      </c>
      <c r="M250" s="540">
        <f t="shared" ref="M250:M258" si="35">K250/L250</f>
        <v>2.3031396125584504E-2</v>
      </c>
      <c r="N250" s="595">
        <v>248.85</v>
      </c>
      <c r="O250" s="350">
        <f t="shared" ref="O250:O258" si="36">M250*N250</f>
        <v>5.7313629258517036</v>
      </c>
      <c r="P250" s="595">
        <f t="shared" ref="P250:P258" si="37">M250*60*1000</f>
        <v>1381.8837675350701</v>
      </c>
      <c r="Q250" s="351">
        <f t="shared" ref="Q250:Q258" si="38">P250*N250/1000</f>
        <v>343.88177555110218</v>
      </c>
      <c r="S250" s="55"/>
      <c r="T250" s="55"/>
    </row>
    <row r="251" spans="1:20" ht="12.75">
      <c r="A251" s="1066"/>
      <c r="B251" s="26">
        <v>3</v>
      </c>
      <c r="C251" s="345" t="s">
        <v>952</v>
      </c>
      <c r="D251" s="346">
        <v>81</v>
      </c>
      <c r="E251" s="346">
        <v>1961</v>
      </c>
      <c r="F251" s="89">
        <v>35.396999999999998</v>
      </c>
      <c r="G251" s="89">
        <v>3.5348000000000002</v>
      </c>
      <c r="H251" s="89">
        <v>0.8</v>
      </c>
      <c r="I251" s="765">
        <f t="shared" si="34"/>
        <v>31.062199999999997</v>
      </c>
      <c r="J251" s="82">
        <v>1344.76</v>
      </c>
      <c r="K251" s="89">
        <v>31.062000000000001</v>
      </c>
      <c r="L251" s="82">
        <v>1344.76</v>
      </c>
      <c r="M251" s="540">
        <f t="shared" si="35"/>
        <v>2.3098545465361851E-2</v>
      </c>
      <c r="N251" s="595">
        <v>248.85</v>
      </c>
      <c r="O251" s="350">
        <f t="shared" si="36"/>
        <v>5.7480730390552965</v>
      </c>
      <c r="P251" s="595">
        <f t="shared" si="37"/>
        <v>1385.9127279217112</v>
      </c>
      <c r="Q251" s="351">
        <f t="shared" si="38"/>
        <v>344.88438234331778</v>
      </c>
      <c r="S251" s="55"/>
      <c r="T251" s="55"/>
    </row>
    <row r="252" spans="1:20" ht="12.75">
      <c r="A252" s="1066"/>
      <c r="B252" s="26">
        <v>4</v>
      </c>
      <c r="C252" s="345" t="s">
        <v>558</v>
      </c>
      <c r="D252" s="346">
        <v>6</v>
      </c>
      <c r="E252" s="346">
        <v>1959</v>
      </c>
      <c r="F252" s="89">
        <v>4.74</v>
      </c>
      <c r="G252" s="89">
        <v>0.221</v>
      </c>
      <c r="H252" s="89">
        <v>0.06</v>
      </c>
      <c r="I252" s="765">
        <f t="shared" si="34"/>
        <v>4.4590000000000005</v>
      </c>
      <c r="J252" s="82">
        <v>225.56</v>
      </c>
      <c r="K252" s="89">
        <v>3.44977</v>
      </c>
      <c r="L252" s="82">
        <v>149.31</v>
      </c>
      <c r="M252" s="540">
        <f t="shared" si="35"/>
        <v>2.3104748509811802E-2</v>
      </c>
      <c r="N252" s="595">
        <v>248.85</v>
      </c>
      <c r="O252" s="350">
        <f t="shared" si="36"/>
        <v>5.7496166666666664</v>
      </c>
      <c r="P252" s="595">
        <f t="shared" si="37"/>
        <v>1386.284910588708</v>
      </c>
      <c r="Q252" s="351">
        <f t="shared" si="38"/>
        <v>344.97699999999998</v>
      </c>
      <c r="S252" s="55"/>
      <c r="T252" s="55"/>
    </row>
    <row r="253" spans="1:20" ht="12.75">
      <c r="A253" s="1066"/>
      <c r="B253" s="26">
        <v>5</v>
      </c>
      <c r="C253" s="345" t="s">
        <v>674</v>
      </c>
      <c r="D253" s="346">
        <v>4</v>
      </c>
      <c r="E253" s="346">
        <v>1954</v>
      </c>
      <c r="F253" s="89">
        <v>6.9960000000000004</v>
      </c>
      <c r="G253" s="89"/>
      <c r="H253" s="89">
        <v>0.48</v>
      </c>
      <c r="I253" s="765">
        <f>F253-G253-H253</f>
        <v>6.516</v>
      </c>
      <c r="J253" s="82">
        <v>278.31</v>
      </c>
      <c r="K253" s="89">
        <v>6.516</v>
      </c>
      <c r="L253" s="82">
        <v>278.31</v>
      </c>
      <c r="M253" s="540">
        <f t="shared" si="35"/>
        <v>2.3412741187884015E-2</v>
      </c>
      <c r="N253" s="595">
        <v>248.85</v>
      </c>
      <c r="O253" s="350">
        <f t="shared" si="36"/>
        <v>5.826260644604937</v>
      </c>
      <c r="P253" s="595">
        <f t="shared" si="37"/>
        <v>1404.764471273041</v>
      </c>
      <c r="Q253" s="351">
        <f t="shared" si="38"/>
        <v>349.57563867629619</v>
      </c>
      <c r="S253" s="55"/>
      <c r="T253" s="55"/>
    </row>
    <row r="254" spans="1:20" ht="12.75">
      <c r="A254" s="1066"/>
      <c r="B254" s="26">
        <v>6</v>
      </c>
      <c r="C254" s="345" t="s">
        <v>953</v>
      </c>
      <c r="D254" s="346">
        <v>8</v>
      </c>
      <c r="E254" s="346">
        <v>1953</v>
      </c>
      <c r="F254" s="89">
        <v>8.0370000000000008</v>
      </c>
      <c r="G254" s="89">
        <v>0.88300000000000001</v>
      </c>
      <c r="H254" s="89">
        <v>0.08</v>
      </c>
      <c r="I254" s="765">
        <f>F254-G254-H254</f>
        <v>7.0740000000000007</v>
      </c>
      <c r="J254" s="82">
        <v>273.48</v>
      </c>
      <c r="K254" s="89">
        <v>4.8630000000000004</v>
      </c>
      <c r="L254" s="82">
        <v>205.31</v>
      </c>
      <c r="M254" s="540">
        <f t="shared" si="35"/>
        <v>2.3686133164482977E-2</v>
      </c>
      <c r="N254" s="595">
        <v>248.85</v>
      </c>
      <c r="O254" s="350">
        <f t="shared" si="36"/>
        <v>5.8942942379815886</v>
      </c>
      <c r="P254" s="595">
        <f t="shared" si="37"/>
        <v>1421.1679898689786</v>
      </c>
      <c r="Q254" s="351">
        <f t="shared" si="38"/>
        <v>353.65765427889528</v>
      </c>
      <c r="S254" s="55"/>
      <c r="T254" s="55"/>
    </row>
    <row r="255" spans="1:20" ht="12.75">
      <c r="A255" s="1066"/>
      <c r="B255" s="26">
        <v>7</v>
      </c>
      <c r="C255" s="345" t="s">
        <v>561</v>
      </c>
      <c r="D255" s="346">
        <v>5</v>
      </c>
      <c r="E255" s="346">
        <v>1959</v>
      </c>
      <c r="F255" s="89">
        <v>9.673</v>
      </c>
      <c r="G255" s="89">
        <v>0.442</v>
      </c>
      <c r="H255" s="89">
        <v>0.66</v>
      </c>
      <c r="I255" s="765">
        <f t="shared" si="34"/>
        <v>8.5709999999999997</v>
      </c>
      <c r="J255" s="82">
        <v>311.52</v>
      </c>
      <c r="K255" s="89">
        <v>5.976</v>
      </c>
      <c r="L255" s="82">
        <v>217.22</v>
      </c>
      <c r="M255" s="540">
        <f t="shared" si="35"/>
        <v>2.7511278887763557E-2</v>
      </c>
      <c r="N255" s="595">
        <v>248.85</v>
      </c>
      <c r="O255" s="350">
        <f t="shared" si="36"/>
        <v>6.8461817512199614</v>
      </c>
      <c r="P255" s="595">
        <f t="shared" si="37"/>
        <v>1650.6767332658135</v>
      </c>
      <c r="Q255" s="351">
        <f t="shared" si="38"/>
        <v>410.7709050731977</v>
      </c>
      <c r="S255" s="55"/>
      <c r="T255" s="55"/>
    </row>
    <row r="256" spans="1:20" ht="12.75">
      <c r="A256" s="1066"/>
      <c r="B256" s="26">
        <v>8</v>
      </c>
      <c r="C256" s="345" t="s">
        <v>560</v>
      </c>
      <c r="D256" s="346">
        <v>9</v>
      </c>
      <c r="E256" s="346">
        <v>1925</v>
      </c>
      <c r="F256" s="89">
        <v>19.963000000000001</v>
      </c>
      <c r="G256" s="89"/>
      <c r="H256" s="89"/>
      <c r="I256" s="765">
        <f t="shared" si="34"/>
        <v>19.963000000000001</v>
      </c>
      <c r="J256" s="82">
        <v>684.99</v>
      </c>
      <c r="K256" s="89">
        <v>8.2954000000000008</v>
      </c>
      <c r="L256" s="82">
        <v>284.64</v>
      </c>
      <c r="M256" s="540">
        <f t="shared" si="35"/>
        <v>2.914347948285554E-2</v>
      </c>
      <c r="N256" s="595">
        <v>248.85</v>
      </c>
      <c r="O256" s="350">
        <f t="shared" si="36"/>
        <v>7.2523548693086006</v>
      </c>
      <c r="P256" s="595">
        <f t="shared" si="37"/>
        <v>1748.6087689713324</v>
      </c>
      <c r="Q256" s="351">
        <f t="shared" si="38"/>
        <v>435.14129215851608</v>
      </c>
      <c r="S256" s="55"/>
      <c r="T256" s="55"/>
    </row>
    <row r="257" spans="1:20" ht="12.75">
      <c r="A257" s="1066"/>
      <c r="B257" s="26">
        <v>9</v>
      </c>
      <c r="C257" s="345" t="s">
        <v>563</v>
      </c>
      <c r="D257" s="346">
        <v>6</v>
      </c>
      <c r="E257" s="346">
        <v>1926</v>
      </c>
      <c r="F257" s="89">
        <v>9.0180000000000007</v>
      </c>
      <c r="G257" s="89">
        <v>0.29799999999999999</v>
      </c>
      <c r="H257" s="89">
        <v>0.8</v>
      </c>
      <c r="I257" s="89">
        <f>F257-G257-H257</f>
        <v>7.9200000000000008</v>
      </c>
      <c r="J257" s="82">
        <v>254.15</v>
      </c>
      <c r="K257" s="89">
        <v>6.0540000000000003</v>
      </c>
      <c r="L257" s="82">
        <v>194.28</v>
      </c>
      <c r="M257" s="540">
        <f t="shared" si="35"/>
        <v>3.1161210623841879E-2</v>
      </c>
      <c r="N257" s="595">
        <v>248.85</v>
      </c>
      <c r="O257" s="350">
        <f t="shared" si="36"/>
        <v>7.7544672637430514</v>
      </c>
      <c r="P257" s="595">
        <f t="shared" si="37"/>
        <v>1869.6726374305129</v>
      </c>
      <c r="Q257" s="351">
        <f t="shared" si="38"/>
        <v>465.26803582458308</v>
      </c>
      <c r="S257" s="55"/>
      <c r="T257" s="55"/>
    </row>
    <row r="258" spans="1:20" ht="13.5" thickBot="1">
      <c r="A258" s="1066"/>
      <c r="B258" s="26">
        <v>10</v>
      </c>
      <c r="C258" s="90" t="s">
        <v>562</v>
      </c>
      <c r="D258" s="456">
        <v>23</v>
      </c>
      <c r="E258" s="456">
        <v>1963</v>
      </c>
      <c r="F258" s="765">
        <v>15.763999999999999</v>
      </c>
      <c r="G258" s="765"/>
      <c r="H258" s="765"/>
      <c r="I258" s="765">
        <f>F258-G258-H258</f>
        <v>15.763999999999999</v>
      </c>
      <c r="J258" s="595">
        <v>502.6</v>
      </c>
      <c r="K258" s="765">
        <v>15.763999999999999</v>
      </c>
      <c r="L258" s="595">
        <v>502.6</v>
      </c>
      <c r="M258" s="542">
        <f t="shared" si="35"/>
        <v>3.1364902506963784E-2</v>
      </c>
      <c r="N258" s="1642">
        <v>248.85</v>
      </c>
      <c r="O258" s="358">
        <f t="shared" si="36"/>
        <v>7.8051559888579369</v>
      </c>
      <c r="P258" s="357">
        <f t="shared" si="37"/>
        <v>1881.8941504178269</v>
      </c>
      <c r="Q258" s="205">
        <f t="shared" si="38"/>
        <v>468.30935933147623</v>
      </c>
      <c r="S258" s="55"/>
      <c r="T258" s="55"/>
    </row>
    <row r="259" spans="1:20" ht="12.75">
      <c r="S259" s="55"/>
      <c r="T259" s="55"/>
    </row>
    <row r="260" spans="1:20" ht="12.75">
      <c r="S260" s="55"/>
      <c r="T260" s="55"/>
    </row>
    <row r="261" spans="1:20" ht="12.75">
      <c r="S261" s="55"/>
      <c r="T261" s="55"/>
    </row>
    <row r="262" spans="1:20" s="12" customFormat="1" ht="15">
      <c r="A262" s="1082" t="s">
        <v>37</v>
      </c>
      <c r="B262" s="1082"/>
      <c r="C262" s="1082"/>
      <c r="D262" s="1082"/>
      <c r="E262" s="1082"/>
      <c r="F262" s="1082"/>
      <c r="G262" s="1082"/>
      <c r="H262" s="1082"/>
      <c r="I262" s="1082"/>
      <c r="J262" s="1082"/>
      <c r="K262" s="1082"/>
      <c r="L262" s="1082"/>
      <c r="M262" s="1082"/>
      <c r="N262" s="1082"/>
      <c r="O262" s="1082"/>
      <c r="P262" s="1082"/>
      <c r="Q262" s="1082"/>
      <c r="S262" s="601"/>
      <c r="T262" s="601"/>
    </row>
    <row r="263" spans="1:20" s="12" customFormat="1" ht="13.5" customHeight="1" thickBot="1">
      <c r="A263" s="1056" t="s">
        <v>864</v>
      </c>
      <c r="B263" s="1056"/>
      <c r="C263" s="1056"/>
      <c r="D263" s="1056"/>
      <c r="E263" s="1056"/>
      <c r="F263" s="1056"/>
      <c r="G263" s="1056"/>
      <c r="H263" s="1056"/>
      <c r="I263" s="1056"/>
      <c r="J263" s="1056"/>
      <c r="K263" s="1056"/>
      <c r="L263" s="1056"/>
      <c r="M263" s="1056"/>
      <c r="N263" s="1056"/>
      <c r="O263" s="1056"/>
      <c r="P263" s="1056"/>
      <c r="Q263" s="1056"/>
      <c r="S263" s="55"/>
      <c r="T263" s="55"/>
    </row>
    <row r="264" spans="1:20" ht="12.75" customHeight="1">
      <c r="A264" s="994" t="s">
        <v>1</v>
      </c>
      <c r="B264" s="997" t="s">
        <v>0</v>
      </c>
      <c r="C264" s="1000" t="s">
        <v>2</v>
      </c>
      <c r="D264" s="1000" t="s">
        <v>3</v>
      </c>
      <c r="E264" s="1000" t="s">
        <v>13</v>
      </c>
      <c r="F264" s="1004" t="s">
        <v>14</v>
      </c>
      <c r="G264" s="1005"/>
      <c r="H264" s="1005"/>
      <c r="I264" s="1006"/>
      <c r="J264" s="1000" t="s">
        <v>4</v>
      </c>
      <c r="K264" s="1000" t="s">
        <v>15</v>
      </c>
      <c r="L264" s="1000" t="s">
        <v>5</v>
      </c>
      <c r="M264" s="1000" t="s">
        <v>6</v>
      </c>
      <c r="N264" s="1000" t="s">
        <v>16</v>
      </c>
      <c r="O264" s="1007" t="s">
        <v>17</v>
      </c>
      <c r="P264" s="1000" t="s">
        <v>25</v>
      </c>
      <c r="Q264" s="1009" t="s">
        <v>26</v>
      </c>
      <c r="S264" s="55"/>
      <c r="T264" s="55"/>
    </row>
    <row r="265" spans="1:20" s="2" customFormat="1" ht="33.75">
      <c r="A265" s="995"/>
      <c r="B265" s="998"/>
      <c r="C265" s="1001"/>
      <c r="D265" s="1003"/>
      <c r="E265" s="1003"/>
      <c r="F265" s="598" t="s">
        <v>18</v>
      </c>
      <c r="G265" s="598" t="s">
        <v>19</v>
      </c>
      <c r="H265" s="598" t="s">
        <v>20</v>
      </c>
      <c r="I265" s="598" t="s">
        <v>21</v>
      </c>
      <c r="J265" s="1003"/>
      <c r="K265" s="1003"/>
      <c r="L265" s="1003"/>
      <c r="M265" s="1003"/>
      <c r="N265" s="1003"/>
      <c r="O265" s="1008"/>
      <c r="P265" s="1003"/>
      <c r="Q265" s="1010"/>
      <c r="S265" s="55"/>
      <c r="T265" s="55"/>
    </row>
    <row r="266" spans="1:20" s="3" customFormat="1" ht="13.5" customHeight="1" thickBot="1">
      <c r="A266" s="996"/>
      <c r="B266" s="999"/>
      <c r="C266" s="1002"/>
      <c r="D266" s="40" t="s">
        <v>7</v>
      </c>
      <c r="E266" s="40" t="s">
        <v>8</v>
      </c>
      <c r="F266" s="40" t="s">
        <v>9</v>
      </c>
      <c r="G266" s="40" t="s">
        <v>9</v>
      </c>
      <c r="H266" s="40" t="s">
        <v>9</v>
      </c>
      <c r="I266" s="40" t="s">
        <v>9</v>
      </c>
      <c r="J266" s="40" t="s">
        <v>22</v>
      </c>
      <c r="K266" s="40" t="s">
        <v>9</v>
      </c>
      <c r="L266" s="40" t="s">
        <v>22</v>
      </c>
      <c r="M266" s="40" t="s">
        <v>78</v>
      </c>
      <c r="N266" s="40" t="s">
        <v>10</v>
      </c>
      <c r="O266" s="40" t="s">
        <v>79</v>
      </c>
      <c r="P266" s="41" t="s">
        <v>27</v>
      </c>
      <c r="Q266" s="42" t="s">
        <v>28</v>
      </c>
      <c r="S266" s="55"/>
      <c r="T266" s="55"/>
    </row>
    <row r="267" spans="1:20" s="58" customFormat="1" ht="12.75">
      <c r="A267" s="1086" t="s">
        <v>426</v>
      </c>
      <c r="B267" s="63">
        <v>1</v>
      </c>
      <c r="C267" s="1135" t="s">
        <v>540</v>
      </c>
      <c r="D267" s="1136">
        <v>100</v>
      </c>
      <c r="E267" s="1136" t="s">
        <v>52</v>
      </c>
      <c r="F267" s="672">
        <f>G267+H267+I267</f>
        <v>30.140768999999999</v>
      </c>
      <c r="G267" s="1289">
        <v>6.9553799999999999</v>
      </c>
      <c r="H267" s="1289">
        <v>16</v>
      </c>
      <c r="I267" s="1289">
        <v>7.1853889999999998</v>
      </c>
      <c r="J267" s="1139">
        <v>4428.2300000000005</v>
      </c>
      <c r="K267" s="1463">
        <v>7.1853889999999998</v>
      </c>
      <c r="L267" s="1139">
        <v>4428.2300000000005</v>
      </c>
      <c r="M267" s="1138">
        <f>K267/L267</f>
        <v>1.6226322932638999E-3</v>
      </c>
      <c r="N267" s="1139">
        <v>241.9</v>
      </c>
      <c r="O267" s="1290">
        <f>M267*N267</f>
        <v>0.3925147517405374</v>
      </c>
      <c r="P267" s="1290">
        <f>M267*60*1000</f>
        <v>97.357937595834002</v>
      </c>
      <c r="Q267" s="554">
        <f>P267*N267/1000</f>
        <v>23.550885104432247</v>
      </c>
      <c r="S267" s="55"/>
      <c r="T267" s="55"/>
    </row>
    <row r="268" spans="1:20" s="58" customFormat="1" ht="12.75">
      <c r="A268" s="984"/>
      <c r="B268" s="57">
        <v>2</v>
      </c>
      <c r="C268" s="1142" t="s">
        <v>541</v>
      </c>
      <c r="D268" s="1143">
        <v>76</v>
      </c>
      <c r="E268" s="1143" t="s">
        <v>52</v>
      </c>
      <c r="F268" s="672">
        <f t="shared" ref="F268:F276" si="39">G268+H268+I268</f>
        <v>26.394081999999997</v>
      </c>
      <c r="G268" s="1208">
        <v>5.2529999999999992</v>
      </c>
      <c r="H268" s="1208">
        <v>11.92</v>
      </c>
      <c r="I268" s="1208">
        <v>9.2210819999999991</v>
      </c>
      <c r="J268" s="1145">
        <v>3987.52</v>
      </c>
      <c r="K268" s="1464">
        <v>9.2210819999999991</v>
      </c>
      <c r="L268" s="1145">
        <v>3987.52</v>
      </c>
      <c r="M268" s="557">
        <f t="shared" ref="M268:M276" si="40">K268/L268</f>
        <v>2.3124854546184093E-3</v>
      </c>
      <c r="N268" s="1145">
        <v>241.9</v>
      </c>
      <c r="O268" s="558">
        <f t="shared" ref="O268:O286" si="41">M268*N268</f>
        <v>0.55939023147219324</v>
      </c>
      <c r="P268" s="1290">
        <f t="shared" ref="P268:P286" si="42">M268*60*1000</f>
        <v>138.74912727710455</v>
      </c>
      <c r="Q268" s="559">
        <f t="shared" ref="Q268:Q286" si="43">P268*N268/1000</f>
        <v>33.563413888331588</v>
      </c>
      <c r="S268" s="55"/>
      <c r="T268" s="55"/>
    </row>
    <row r="269" spans="1:20" ht="12.75">
      <c r="A269" s="984"/>
      <c r="B269" s="18">
        <v>3</v>
      </c>
      <c r="C269" s="1142" t="s">
        <v>544</v>
      </c>
      <c r="D269" s="1143">
        <v>55</v>
      </c>
      <c r="E269" s="1136" t="s">
        <v>52</v>
      </c>
      <c r="F269" s="672">
        <f t="shared" si="39"/>
        <v>20.119999999999997</v>
      </c>
      <c r="G269" s="1208">
        <v>3.2639999999999998</v>
      </c>
      <c r="H269" s="1208">
        <v>8.56</v>
      </c>
      <c r="I269" s="1208">
        <v>8.2959999999999994</v>
      </c>
      <c r="J269" s="1145">
        <v>2537.7200000000003</v>
      </c>
      <c r="K269" s="1464">
        <v>8.2959999999999994</v>
      </c>
      <c r="L269" s="1145">
        <v>2537.7200000000003</v>
      </c>
      <c r="M269" s="557">
        <f t="shared" si="40"/>
        <v>3.2690761786170258E-3</v>
      </c>
      <c r="N269" s="1139">
        <v>241.9</v>
      </c>
      <c r="O269" s="558">
        <f t="shared" si="41"/>
        <v>0.79078952760745858</v>
      </c>
      <c r="P269" s="1290">
        <f t="shared" si="42"/>
        <v>196.14457071702154</v>
      </c>
      <c r="Q269" s="559">
        <f t="shared" si="43"/>
        <v>47.447371656447508</v>
      </c>
      <c r="S269" s="55"/>
      <c r="T269" s="55"/>
    </row>
    <row r="270" spans="1:20" ht="12.75">
      <c r="A270" s="984"/>
      <c r="B270" s="18">
        <v>4</v>
      </c>
      <c r="C270" s="1142" t="s">
        <v>543</v>
      </c>
      <c r="D270" s="1143">
        <v>75</v>
      </c>
      <c r="E270" s="1143" t="s">
        <v>52</v>
      </c>
      <c r="F270" s="672">
        <f t="shared" si="39"/>
        <v>31.493006999999999</v>
      </c>
      <c r="G270" s="1208">
        <v>6.5279999999999996</v>
      </c>
      <c r="H270" s="1208">
        <v>11.84</v>
      </c>
      <c r="I270" s="1208">
        <v>13.125007</v>
      </c>
      <c r="J270" s="1145">
        <v>3992.51</v>
      </c>
      <c r="K270" s="1464">
        <v>13.125007</v>
      </c>
      <c r="L270" s="1145">
        <v>3992.51</v>
      </c>
      <c r="M270" s="557">
        <f t="shared" si="40"/>
        <v>3.2874074203946887E-3</v>
      </c>
      <c r="N270" s="1145">
        <v>241.9</v>
      </c>
      <c r="O270" s="558">
        <f t="shared" si="41"/>
        <v>0.79522385499347525</v>
      </c>
      <c r="P270" s="1290">
        <f t="shared" si="42"/>
        <v>197.24444522368131</v>
      </c>
      <c r="Q270" s="559">
        <f t="shared" si="43"/>
        <v>47.713431299608516</v>
      </c>
      <c r="S270" s="55"/>
      <c r="T270" s="55"/>
    </row>
    <row r="271" spans="1:20" ht="12.75">
      <c r="A271" s="984"/>
      <c r="B271" s="18">
        <v>5</v>
      </c>
      <c r="C271" s="1142" t="s">
        <v>853</v>
      </c>
      <c r="D271" s="1143">
        <v>44</v>
      </c>
      <c r="E271" s="1136" t="s">
        <v>52</v>
      </c>
      <c r="F271" s="672">
        <f t="shared" si="39"/>
        <v>20.549999999999997</v>
      </c>
      <c r="G271" s="1208">
        <v>5.2529999999999992</v>
      </c>
      <c r="H271" s="1208">
        <v>7.04</v>
      </c>
      <c r="I271" s="1208">
        <v>8.2569999999999997</v>
      </c>
      <c r="J271" s="1145">
        <v>2361.19</v>
      </c>
      <c r="K271" s="1464">
        <v>8.2569999999999997</v>
      </c>
      <c r="L271" s="1145">
        <v>2361.19</v>
      </c>
      <c r="M271" s="557">
        <f t="shared" si="40"/>
        <v>3.4969655131522662E-3</v>
      </c>
      <c r="N271" s="1139">
        <v>241.9</v>
      </c>
      <c r="O271" s="558">
        <f t="shared" si="41"/>
        <v>0.84591595763153327</v>
      </c>
      <c r="P271" s="1290">
        <f t="shared" si="42"/>
        <v>209.81793078913597</v>
      </c>
      <c r="Q271" s="559">
        <f t="shared" si="43"/>
        <v>50.75495745789199</v>
      </c>
      <c r="S271" s="55"/>
      <c r="T271" s="55"/>
    </row>
    <row r="272" spans="1:20" ht="12.75">
      <c r="A272" s="984"/>
      <c r="B272" s="18">
        <v>6</v>
      </c>
      <c r="C272" s="1142" t="s">
        <v>545</v>
      </c>
      <c r="D272" s="1143">
        <v>28</v>
      </c>
      <c r="E272" s="1143" t="s">
        <v>52</v>
      </c>
      <c r="F272" s="672">
        <f t="shared" si="39"/>
        <v>11.350132</v>
      </c>
      <c r="G272" s="1208">
        <v>1.8301350000000001</v>
      </c>
      <c r="H272" s="1208">
        <v>4.08</v>
      </c>
      <c r="I272" s="1208">
        <v>5.439997</v>
      </c>
      <c r="J272" s="1145">
        <v>1539.28</v>
      </c>
      <c r="K272" s="1464">
        <v>5.439997</v>
      </c>
      <c r="L272" s="1145">
        <v>1539.28</v>
      </c>
      <c r="M272" s="557">
        <f t="shared" si="40"/>
        <v>3.5341178992775845E-3</v>
      </c>
      <c r="N272" s="1145">
        <v>241.9</v>
      </c>
      <c r="O272" s="558">
        <f t="shared" si="41"/>
        <v>0.85490311983524769</v>
      </c>
      <c r="P272" s="1290">
        <f t="shared" si="42"/>
        <v>212.04707395665505</v>
      </c>
      <c r="Q272" s="559">
        <f t="shared" si="43"/>
        <v>51.294187190114862</v>
      </c>
      <c r="S272" s="55"/>
      <c r="T272" s="55"/>
    </row>
    <row r="273" spans="1:20" ht="12.75">
      <c r="A273" s="984"/>
      <c r="B273" s="18">
        <v>7</v>
      </c>
      <c r="C273" s="1465" t="s">
        <v>547</v>
      </c>
      <c r="D273" s="1143">
        <v>32</v>
      </c>
      <c r="E273" s="1136" t="s">
        <v>52</v>
      </c>
      <c r="F273" s="672">
        <f t="shared" si="39"/>
        <v>12.367486</v>
      </c>
      <c r="G273" s="1208">
        <v>2.0002200000000001</v>
      </c>
      <c r="H273" s="1208">
        <v>5.12</v>
      </c>
      <c r="I273" s="1208">
        <v>5.2472659999999998</v>
      </c>
      <c r="J273" s="1145">
        <v>1417.51</v>
      </c>
      <c r="K273" s="1464">
        <v>5.2472659999999998</v>
      </c>
      <c r="L273" s="1145">
        <v>1417.51</v>
      </c>
      <c r="M273" s="557">
        <f t="shared" si="40"/>
        <v>3.7017488412780155E-3</v>
      </c>
      <c r="N273" s="1139">
        <v>241.9</v>
      </c>
      <c r="O273" s="558">
        <f t="shared" si="41"/>
        <v>0.89545304470515197</v>
      </c>
      <c r="P273" s="1290">
        <f t="shared" si="42"/>
        <v>222.10493047668092</v>
      </c>
      <c r="Q273" s="559">
        <f t="shared" si="43"/>
        <v>53.72718268230912</v>
      </c>
      <c r="S273" s="55"/>
      <c r="T273" s="55"/>
    </row>
    <row r="274" spans="1:20" ht="12.75">
      <c r="A274" s="984"/>
      <c r="B274" s="18">
        <v>8</v>
      </c>
      <c r="C274" s="1142" t="s">
        <v>542</v>
      </c>
      <c r="D274" s="1143">
        <v>20</v>
      </c>
      <c r="E274" s="1143" t="s">
        <v>52</v>
      </c>
      <c r="F274" s="672">
        <f t="shared" si="39"/>
        <v>9.3090000000000011</v>
      </c>
      <c r="G274" s="1208">
        <v>1.4790000000000001</v>
      </c>
      <c r="H274" s="1208">
        <v>3.2</v>
      </c>
      <c r="I274" s="1208">
        <v>4.63</v>
      </c>
      <c r="J274" s="1145">
        <v>1239.08</v>
      </c>
      <c r="K274" s="1464">
        <v>4.63</v>
      </c>
      <c r="L274" s="1145">
        <v>1239.08</v>
      </c>
      <c r="M274" s="557">
        <f t="shared" si="40"/>
        <v>3.7366433160086515E-3</v>
      </c>
      <c r="N274" s="1145">
        <v>241.9</v>
      </c>
      <c r="O274" s="558">
        <f t="shared" si="41"/>
        <v>0.90389401814249282</v>
      </c>
      <c r="P274" s="1290">
        <f t="shared" si="42"/>
        <v>224.19859896051909</v>
      </c>
      <c r="Q274" s="559">
        <f t="shared" si="43"/>
        <v>54.233641088549568</v>
      </c>
      <c r="S274" s="55"/>
      <c r="T274" s="55"/>
    </row>
    <row r="275" spans="1:20" ht="12.75">
      <c r="A275" s="984"/>
      <c r="B275" s="18">
        <v>9</v>
      </c>
      <c r="C275" s="1142" t="s">
        <v>546</v>
      </c>
      <c r="D275" s="1143">
        <v>53</v>
      </c>
      <c r="E275" s="1136" t="s">
        <v>52</v>
      </c>
      <c r="F275" s="672">
        <f t="shared" si="39"/>
        <v>22.117000000000001</v>
      </c>
      <c r="G275" s="1208">
        <v>3.1619999999999999</v>
      </c>
      <c r="H275" s="1208">
        <v>8.24</v>
      </c>
      <c r="I275" s="1208">
        <v>10.715</v>
      </c>
      <c r="J275" s="1145">
        <v>2517.62</v>
      </c>
      <c r="K275" s="1464">
        <v>10.715</v>
      </c>
      <c r="L275" s="1145">
        <v>2517.62</v>
      </c>
      <c r="M275" s="557">
        <f t="shared" si="40"/>
        <v>4.2560036860209245E-3</v>
      </c>
      <c r="N275" s="1139">
        <v>241.9</v>
      </c>
      <c r="O275" s="558">
        <f t="shared" si="41"/>
        <v>1.0295272916484617</v>
      </c>
      <c r="P275" s="1290">
        <f t="shared" si="42"/>
        <v>255.36022116125545</v>
      </c>
      <c r="Q275" s="559">
        <f t="shared" si="43"/>
        <v>61.771637498907694</v>
      </c>
      <c r="S275" s="55"/>
      <c r="T275" s="55"/>
    </row>
    <row r="276" spans="1:20" ht="13.5" thickBot="1">
      <c r="A276" s="985"/>
      <c r="B276" s="44">
        <v>10</v>
      </c>
      <c r="C276" s="1209" t="s">
        <v>854</v>
      </c>
      <c r="D276" s="1210">
        <v>75</v>
      </c>
      <c r="E276" s="1210" t="s">
        <v>52</v>
      </c>
      <c r="F276" s="672">
        <f t="shared" si="39"/>
        <v>37.823999999999998</v>
      </c>
      <c r="G276" s="1211">
        <v>8.0070000000000014</v>
      </c>
      <c r="H276" s="1211">
        <v>12</v>
      </c>
      <c r="I276" s="1211">
        <v>17.817</v>
      </c>
      <c r="J276" s="1212">
        <v>4062.96</v>
      </c>
      <c r="K276" s="1466">
        <v>17.817</v>
      </c>
      <c r="L276" s="1212">
        <v>4062.96</v>
      </c>
      <c r="M276" s="1214">
        <f t="shared" si="40"/>
        <v>4.3852265343493416E-3</v>
      </c>
      <c r="N276" s="1212">
        <v>241.9</v>
      </c>
      <c r="O276" s="1467">
        <f t="shared" si="41"/>
        <v>1.0607862986591057</v>
      </c>
      <c r="P276" s="1326">
        <f t="shared" si="42"/>
        <v>263.11359206096051</v>
      </c>
      <c r="Q276" s="1327">
        <f t="shared" si="43"/>
        <v>63.647177919546351</v>
      </c>
      <c r="S276" s="55"/>
      <c r="T276" s="55"/>
    </row>
    <row r="277" spans="1:20" ht="12.75">
      <c r="A277" s="986" t="s">
        <v>427</v>
      </c>
      <c r="B277" s="266">
        <v>1</v>
      </c>
      <c r="C277" s="1159" t="s">
        <v>639</v>
      </c>
      <c r="D277" s="1149">
        <v>23</v>
      </c>
      <c r="E277" s="1468" t="s">
        <v>52</v>
      </c>
      <c r="F277" s="1151">
        <f>G277+H277+I277</f>
        <v>11.933002999999999</v>
      </c>
      <c r="G277" s="1218">
        <v>1.071</v>
      </c>
      <c r="H277" s="1218">
        <v>3.6</v>
      </c>
      <c r="I277" s="1219">
        <v>7.262003</v>
      </c>
      <c r="J277" s="1151">
        <v>1109.31</v>
      </c>
      <c r="K277" s="1469">
        <v>7.262003</v>
      </c>
      <c r="L277" s="1151">
        <v>1109.31</v>
      </c>
      <c r="M277" s="1153">
        <f>K277/L277</f>
        <v>6.54641443780368E-3</v>
      </c>
      <c r="N277" s="1154">
        <v>241.9</v>
      </c>
      <c r="O277" s="1155">
        <f t="shared" si="41"/>
        <v>1.5835776525047103</v>
      </c>
      <c r="P277" s="1155">
        <f t="shared" si="42"/>
        <v>392.78486626822081</v>
      </c>
      <c r="Q277" s="1156">
        <f t="shared" si="43"/>
        <v>95.014659150282625</v>
      </c>
      <c r="S277" s="55"/>
      <c r="T277" s="55"/>
    </row>
    <row r="278" spans="1:20" ht="12.75">
      <c r="A278" s="1021"/>
      <c r="B278" s="260">
        <v>2</v>
      </c>
      <c r="C278" s="1159" t="s">
        <v>638</v>
      </c>
      <c r="D278" s="1149">
        <v>45</v>
      </c>
      <c r="E278" s="1149" t="s">
        <v>52</v>
      </c>
      <c r="F278" s="1150">
        <f t="shared" ref="F278:F286" si="44">G278+H278+I278</f>
        <v>29.199995000000001</v>
      </c>
      <c r="G278" s="1219">
        <v>6.5279999999999996</v>
      </c>
      <c r="H278" s="1219">
        <v>7.2</v>
      </c>
      <c r="I278" s="1219">
        <v>15.471995</v>
      </c>
      <c r="J278" s="1150">
        <v>2335.09</v>
      </c>
      <c r="K278" s="1470">
        <v>15.471995</v>
      </c>
      <c r="L278" s="1150">
        <v>2335.09</v>
      </c>
      <c r="M278" s="1153">
        <f>K278/L278</f>
        <v>6.6258666689506607E-3</v>
      </c>
      <c r="N278" s="1158">
        <v>241.9</v>
      </c>
      <c r="O278" s="1155">
        <f t="shared" si="41"/>
        <v>1.6027971472191649</v>
      </c>
      <c r="P278" s="1155">
        <f t="shared" si="42"/>
        <v>397.55200013703961</v>
      </c>
      <c r="Q278" s="1156">
        <f t="shared" si="43"/>
        <v>96.167828833149898</v>
      </c>
      <c r="S278" s="55"/>
      <c r="T278" s="55"/>
    </row>
    <row r="279" spans="1:20" ht="12.75">
      <c r="A279" s="1021"/>
      <c r="B279" s="260">
        <v>3</v>
      </c>
      <c r="C279" s="1159" t="s">
        <v>855</v>
      </c>
      <c r="D279" s="1149">
        <v>25</v>
      </c>
      <c r="E279" s="1468" t="s">
        <v>52</v>
      </c>
      <c r="F279" s="1150">
        <f t="shared" si="44"/>
        <v>14.220001</v>
      </c>
      <c r="G279" s="1219">
        <v>1.734</v>
      </c>
      <c r="H279" s="1219">
        <v>3.92</v>
      </c>
      <c r="I279" s="1219">
        <v>8.566001</v>
      </c>
      <c r="J279" s="1150">
        <v>1257.05</v>
      </c>
      <c r="K279" s="1470">
        <v>8.566001</v>
      </c>
      <c r="L279" s="1150">
        <v>1257.05</v>
      </c>
      <c r="M279" s="1160">
        <f t="shared" ref="M279:M286" si="45">K279/L279</f>
        <v>6.8143677658008836E-3</v>
      </c>
      <c r="N279" s="1154">
        <v>241.9</v>
      </c>
      <c r="O279" s="1155">
        <f t="shared" si="41"/>
        <v>1.6483955625472337</v>
      </c>
      <c r="P279" s="1155">
        <f t="shared" si="42"/>
        <v>408.86206594805304</v>
      </c>
      <c r="Q279" s="1161">
        <f t="shared" si="43"/>
        <v>98.903733752834029</v>
      </c>
      <c r="S279" s="55"/>
      <c r="T279" s="55"/>
    </row>
    <row r="280" spans="1:20" ht="12.75">
      <c r="A280" s="1021"/>
      <c r="B280" s="260">
        <v>4</v>
      </c>
      <c r="C280" s="1159" t="s">
        <v>856</v>
      </c>
      <c r="D280" s="1149">
        <v>46</v>
      </c>
      <c r="E280" s="1149" t="s">
        <v>52</v>
      </c>
      <c r="F280" s="1150">
        <f t="shared" si="44"/>
        <v>34.000003999999997</v>
      </c>
      <c r="G280" s="1219">
        <v>6.63</v>
      </c>
      <c r="H280" s="1219">
        <v>7.2</v>
      </c>
      <c r="I280" s="1219">
        <v>20.170003999999999</v>
      </c>
      <c r="J280" s="1150">
        <v>2904.65</v>
      </c>
      <c r="K280" s="1470">
        <v>20.170003999999999</v>
      </c>
      <c r="L280" s="1150">
        <v>2904.65</v>
      </c>
      <c r="M280" s="1160">
        <f t="shared" si="45"/>
        <v>6.9440393851238529E-3</v>
      </c>
      <c r="N280" s="1158">
        <v>241.9</v>
      </c>
      <c r="O280" s="1162">
        <f t="shared" si="41"/>
        <v>1.6797631272614602</v>
      </c>
      <c r="P280" s="1155">
        <f t="shared" si="42"/>
        <v>416.64236310743121</v>
      </c>
      <c r="Q280" s="1161">
        <f t="shared" si="43"/>
        <v>100.78578763568761</v>
      </c>
      <c r="S280" s="55"/>
      <c r="T280" s="55"/>
    </row>
    <row r="281" spans="1:20" ht="12.75">
      <c r="A281" s="1021"/>
      <c r="B281" s="260">
        <v>5</v>
      </c>
      <c r="C281" s="1159" t="s">
        <v>640</v>
      </c>
      <c r="D281" s="1149">
        <v>32</v>
      </c>
      <c r="E281" s="1468" t="s">
        <v>52</v>
      </c>
      <c r="F281" s="1150">
        <f t="shared" si="44"/>
        <v>13.389997999999999</v>
      </c>
      <c r="G281" s="1219">
        <v>3.0089999999999999</v>
      </c>
      <c r="H281" s="1219">
        <v>0.32</v>
      </c>
      <c r="I281" s="1219">
        <v>10.060998</v>
      </c>
      <c r="J281" s="1150">
        <v>1420.48</v>
      </c>
      <c r="K281" s="1470">
        <v>10.060998</v>
      </c>
      <c r="L281" s="1150">
        <v>1420.48</v>
      </c>
      <c r="M281" s="1160">
        <f t="shared" si="45"/>
        <v>7.0828156679432304E-3</v>
      </c>
      <c r="N281" s="1154">
        <v>241.9</v>
      </c>
      <c r="O281" s="1162">
        <f t="shared" si="41"/>
        <v>1.7133331100754674</v>
      </c>
      <c r="P281" s="1155">
        <f t="shared" si="42"/>
        <v>424.96894007659381</v>
      </c>
      <c r="Q281" s="1161">
        <f t="shared" si="43"/>
        <v>102.79998660452804</v>
      </c>
      <c r="S281" s="55"/>
      <c r="T281" s="55"/>
    </row>
    <row r="282" spans="1:20" ht="12.75">
      <c r="A282" s="1021"/>
      <c r="B282" s="260">
        <v>6</v>
      </c>
      <c r="C282" s="1159" t="s">
        <v>637</v>
      </c>
      <c r="D282" s="1149">
        <v>22</v>
      </c>
      <c r="E282" s="1149" t="s">
        <v>52</v>
      </c>
      <c r="F282" s="1150">
        <f t="shared" si="44"/>
        <v>12.930002000000002</v>
      </c>
      <c r="G282" s="1219">
        <v>1.071</v>
      </c>
      <c r="H282" s="1219">
        <v>3.52</v>
      </c>
      <c r="I282" s="1219">
        <v>8.3390020000000007</v>
      </c>
      <c r="J282" s="1150">
        <v>1131.55</v>
      </c>
      <c r="K282" s="1470">
        <v>8.3390020000000007</v>
      </c>
      <c r="L282" s="1150">
        <v>1131.55</v>
      </c>
      <c r="M282" s="1160">
        <f t="shared" si="45"/>
        <v>7.3695391277451292E-3</v>
      </c>
      <c r="N282" s="1158">
        <v>241.9</v>
      </c>
      <c r="O282" s="1162">
        <f t="shared" si="41"/>
        <v>1.7826915150015468</v>
      </c>
      <c r="P282" s="1155">
        <f t="shared" si="42"/>
        <v>442.17234766470773</v>
      </c>
      <c r="Q282" s="1161">
        <f t="shared" si="43"/>
        <v>106.9614909000928</v>
      </c>
      <c r="S282" s="55"/>
      <c r="T282" s="55"/>
    </row>
    <row r="283" spans="1:20" ht="12.75">
      <c r="A283" s="1021"/>
      <c r="B283" s="260">
        <v>7</v>
      </c>
      <c r="C283" s="1159" t="s">
        <v>548</v>
      </c>
      <c r="D283" s="1149">
        <v>44</v>
      </c>
      <c r="E283" s="1468" t="s">
        <v>52</v>
      </c>
      <c r="F283" s="1150">
        <f t="shared" si="44"/>
        <v>27.236002000000003</v>
      </c>
      <c r="G283" s="1219">
        <v>2.6010000000000004</v>
      </c>
      <c r="H283" s="1219">
        <v>6.8100000000000005</v>
      </c>
      <c r="I283" s="1219">
        <v>17.825002000000001</v>
      </c>
      <c r="J283" s="1150">
        <v>2365.42</v>
      </c>
      <c r="K283" s="1470">
        <v>17.825002000000001</v>
      </c>
      <c r="L283" s="1150">
        <v>2365.42</v>
      </c>
      <c r="M283" s="1160">
        <f t="shared" si="45"/>
        <v>7.5356604746725743E-3</v>
      </c>
      <c r="N283" s="1154">
        <v>241.9</v>
      </c>
      <c r="O283" s="1162">
        <f t="shared" si="41"/>
        <v>1.8228762688232958</v>
      </c>
      <c r="P283" s="1155">
        <f t="shared" si="42"/>
        <v>452.13962848035442</v>
      </c>
      <c r="Q283" s="1161">
        <f t="shared" si="43"/>
        <v>109.37257612939774</v>
      </c>
      <c r="S283" s="55"/>
      <c r="T283" s="55"/>
    </row>
    <row r="284" spans="1:20" ht="12.75">
      <c r="A284" s="1021"/>
      <c r="B284" s="260">
        <v>8</v>
      </c>
      <c r="C284" s="1159" t="s">
        <v>857</v>
      </c>
      <c r="D284" s="1149">
        <v>45</v>
      </c>
      <c r="E284" s="1149" t="s">
        <v>52</v>
      </c>
      <c r="F284" s="1150">
        <f t="shared" si="44"/>
        <v>28.600003999999998</v>
      </c>
      <c r="G284" s="1219">
        <v>3.7230000000000003</v>
      </c>
      <c r="H284" s="1219">
        <v>7.2</v>
      </c>
      <c r="I284" s="1219">
        <v>17.677004</v>
      </c>
      <c r="J284" s="1150">
        <v>2343.5500000000002</v>
      </c>
      <c r="K284" s="1470">
        <v>17.677004</v>
      </c>
      <c r="L284" s="1150">
        <v>2343.5500000000002</v>
      </c>
      <c r="M284" s="1160">
        <f t="shared" si="45"/>
        <v>7.5428320283330843E-3</v>
      </c>
      <c r="N284" s="1158">
        <v>241.9</v>
      </c>
      <c r="O284" s="1162">
        <f t="shared" si="41"/>
        <v>1.8246110676537732</v>
      </c>
      <c r="P284" s="1155">
        <f t="shared" si="42"/>
        <v>452.56992169998506</v>
      </c>
      <c r="Q284" s="1161">
        <f t="shared" si="43"/>
        <v>109.47666405922638</v>
      </c>
      <c r="S284" s="55"/>
      <c r="T284" s="55"/>
    </row>
    <row r="285" spans="1:20" ht="12.75">
      <c r="A285" s="1021"/>
      <c r="B285" s="260">
        <v>9</v>
      </c>
      <c r="C285" s="1159" t="s">
        <v>858</v>
      </c>
      <c r="D285" s="1149">
        <v>45</v>
      </c>
      <c r="E285" s="1468" t="s">
        <v>52</v>
      </c>
      <c r="F285" s="1150">
        <f t="shared" si="44"/>
        <v>36.900002000000001</v>
      </c>
      <c r="G285" s="1219">
        <v>6.7829999999999995</v>
      </c>
      <c r="H285" s="1219">
        <v>7.2</v>
      </c>
      <c r="I285" s="1219">
        <v>22.917002000000004</v>
      </c>
      <c r="J285" s="1150">
        <v>2936.83</v>
      </c>
      <c r="K285" s="1470">
        <v>22.917002000000004</v>
      </c>
      <c r="L285" s="1150">
        <v>2936.83</v>
      </c>
      <c r="M285" s="1160">
        <f t="shared" si="45"/>
        <v>7.8033124150870175E-3</v>
      </c>
      <c r="N285" s="1154">
        <v>241.9</v>
      </c>
      <c r="O285" s="1162">
        <f t="shared" si="41"/>
        <v>1.8876212732095496</v>
      </c>
      <c r="P285" s="1155">
        <f t="shared" si="42"/>
        <v>468.19874490522108</v>
      </c>
      <c r="Q285" s="1161">
        <f t="shared" si="43"/>
        <v>113.25727639257298</v>
      </c>
      <c r="S285" s="55"/>
      <c r="T285" s="55"/>
    </row>
    <row r="286" spans="1:20" ht="13.5" customHeight="1" thickBot="1">
      <c r="A286" s="1069"/>
      <c r="B286" s="267">
        <v>10</v>
      </c>
      <c r="C286" s="1223" t="s">
        <v>505</v>
      </c>
      <c r="D286" s="1224">
        <v>45</v>
      </c>
      <c r="E286" s="1149" t="s">
        <v>52</v>
      </c>
      <c r="F286" s="1471">
        <f t="shared" si="44"/>
        <v>29.589994000000001</v>
      </c>
      <c r="G286" s="1225">
        <v>3.5189999999999997</v>
      </c>
      <c r="H286" s="1225">
        <v>7.05</v>
      </c>
      <c r="I286" s="1225">
        <v>19.020994000000002</v>
      </c>
      <c r="J286" s="1294">
        <v>2331.34</v>
      </c>
      <c r="K286" s="1472">
        <v>19.020994000000002</v>
      </c>
      <c r="L286" s="1294">
        <v>2331.34</v>
      </c>
      <c r="M286" s="1228">
        <f t="shared" si="45"/>
        <v>8.158824538677327E-3</v>
      </c>
      <c r="N286" s="1226">
        <v>241.9</v>
      </c>
      <c r="O286" s="1229">
        <f t="shared" si="41"/>
        <v>1.9736196559060455</v>
      </c>
      <c r="P286" s="1229">
        <f t="shared" si="42"/>
        <v>489.52947232063957</v>
      </c>
      <c r="Q286" s="1230">
        <f t="shared" si="43"/>
        <v>118.41717935436272</v>
      </c>
      <c r="S286" s="55"/>
      <c r="T286" s="55"/>
    </row>
    <row r="287" spans="1:20" ht="12.75">
      <c r="A287" s="989" t="s">
        <v>421</v>
      </c>
      <c r="B287" s="98">
        <v>1</v>
      </c>
      <c r="C287" s="1163" t="s">
        <v>859</v>
      </c>
      <c r="D287" s="1473">
        <v>10</v>
      </c>
      <c r="E287" s="1164" t="s">
        <v>52</v>
      </c>
      <c r="F287" s="561">
        <f>G287+H287+I287</f>
        <v>10.259999000000001</v>
      </c>
      <c r="G287" s="1231">
        <v>0.35700000000000004</v>
      </c>
      <c r="H287" s="1231">
        <v>1.1300000000000001</v>
      </c>
      <c r="I287" s="1231">
        <v>8.7729990000000004</v>
      </c>
      <c r="J287" s="1204">
        <v>584.29999999999995</v>
      </c>
      <c r="K287" s="1231">
        <v>8.7729990000000004</v>
      </c>
      <c r="L287" s="1168">
        <v>584.30000000000007</v>
      </c>
      <c r="M287" s="1167">
        <f>K287/L287</f>
        <v>1.5014545610131781E-2</v>
      </c>
      <c r="N287" s="1168">
        <v>241.9</v>
      </c>
      <c r="O287" s="1169">
        <f>M287*N287</f>
        <v>3.6320185830908778</v>
      </c>
      <c r="P287" s="1169">
        <f>M287*60*1000</f>
        <v>900.87273660790686</v>
      </c>
      <c r="Q287" s="1170">
        <f>P287*N287/1000</f>
        <v>217.92111498545268</v>
      </c>
      <c r="S287" s="55"/>
      <c r="T287" s="55"/>
    </row>
    <row r="288" spans="1:20" ht="12.75">
      <c r="A288" s="990"/>
      <c r="B288" s="99">
        <v>2</v>
      </c>
      <c r="C288" s="1171" t="s">
        <v>549</v>
      </c>
      <c r="D288" s="1474">
        <v>93</v>
      </c>
      <c r="E288" s="1172" t="s">
        <v>52</v>
      </c>
      <c r="F288" s="565">
        <f t="shared" ref="F288:F296" si="46">G288+H288+I288</f>
        <v>55.680004000000004</v>
      </c>
      <c r="G288" s="1232">
        <v>4.3860000000000001</v>
      </c>
      <c r="H288" s="1232">
        <v>0.83000000000000007</v>
      </c>
      <c r="I288" s="1232">
        <v>50.464004000000003</v>
      </c>
      <c r="J288" s="1174">
        <v>3341.34</v>
      </c>
      <c r="K288" s="1232">
        <v>50.311</v>
      </c>
      <c r="L288" s="1174">
        <v>3290.77</v>
      </c>
      <c r="M288" s="564">
        <f t="shared" ref="M288:M296" si="47">K288/L288</f>
        <v>1.5288519100392917E-2</v>
      </c>
      <c r="N288" s="1174">
        <v>241.9</v>
      </c>
      <c r="O288" s="566">
        <f t="shared" ref="O288:O296" si="48">M288*N288</f>
        <v>3.6982927703850468</v>
      </c>
      <c r="P288" s="1169">
        <f t="shared" ref="P288:P296" si="49">M288*60*1000</f>
        <v>917.31114602357502</v>
      </c>
      <c r="Q288" s="567">
        <f t="shared" ref="Q288:Q296" si="50">P288*N288/1000</f>
        <v>221.89756622310279</v>
      </c>
      <c r="S288" s="55"/>
      <c r="T288" s="55"/>
    </row>
    <row r="289" spans="1:20" ht="12.75">
      <c r="A289" s="990"/>
      <c r="B289" s="99">
        <v>3</v>
      </c>
      <c r="C289" s="1171" t="s">
        <v>506</v>
      </c>
      <c r="D289" s="1474">
        <v>54</v>
      </c>
      <c r="E289" s="1296" t="s">
        <v>52</v>
      </c>
      <c r="F289" s="565">
        <f t="shared" si="46"/>
        <v>50.260002</v>
      </c>
      <c r="G289" s="1232">
        <v>4.5314519999999998</v>
      </c>
      <c r="H289" s="1232">
        <v>8.4</v>
      </c>
      <c r="I289" s="1232">
        <v>37.32855</v>
      </c>
      <c r="J289" s="1174">
        <v>2522.3200000000002</v>
      </c>
      <c r="K289" s="1232">
        <v>37.061</v>
      </c>
      <c r="L289" s="1174">
        <v>2392.9700000000003</v>
      </c>
      <c r="M289" s="564">
        <f t="shared" si="47"/>
        <v>1.548744865167553E-2</v>
      </c>
      <c r="N289" s="1168">
        <v>241.9</v>
      </c>
      <c r="O289" s="566">
        <f t="shared" si="48"/>
        <v>3.746413828840311</v>
      </c>
      <c r="P289" s="1169">
        <f t="shared" si="49"/>
        <v>929.24691910053184</v>
      </c>
      <c r="Q289" s="567">
        <f t="shared" si="50"/>
        <v>224.78482973041866</v>
      </c>
      <c r="S289" s="55"/>
      <c r="T289" s="55"/>
    </row>
    <row r="290" spans="1:20" ht="12.75">
      <c r="A290" s="990"/>
      <c r="B290" s="99">
        <v>4</v>
      </c>
      <c r="C290" s="1171" t="s">
        <v>642</v>
      </c>
      <c r="D290" s="1474">
        <v>46</v>
      </c>
      <c r="E290" s="1172" t="s">
        <v>52</v>
      </c>
      <c r="F290" s="565">
        <f t="shared" si="46"/>
        <v>46.606003000000001</v>
      </c>
      <c r="G290" s="1232">
        <v>3.2130000000000001</v>
      </c>
      <c r="H290" s="1232">
        <v>7.2</v>
      </c>
      <c r="I290" s="1232">
        <v>36.193002999999997</v>
      </c>
      <c r="J290" s="1174">
        <v>2327.94</v>
      </c>
      <c r="K290" s="1232">
        <v>36.193002999999997</v>
      </c>
      <c r="L290" s="1174">
        <v>2327.94</v>
      </c>
      <c r="M290" s="564">
        <f t="shared" si="47"/>
        <v>1.554722329613306E-2</v>
      </c>
      <c r="N290" s="1174">
        <v>241.9</v>
      </c>
      <c r="O290" s="566">
        <f t="shared" si="48"/>
        <v>3.760873315334587</v>
      </c>
      <c r="P290" s="1169">
        <f t="shared" si="49"/>
        <v>932.83339776798357</v>
      </c>
      <c r="Q290" s="567">
        <f t="shared" si="50"/>
        <v>225.65239892007523</v>
      </c>
      <c r="S290" s="55"/>
      <c r="T290" s="55"/>
    </row>
    <row r="291" spans="1:20" ht="12.75">
      <c r="A291" s="990"/>
      <c r="B291" s="99">
        <v>5</v>
      </c>
      <c r="C291" s="1171" t="s">
        <v>860</v>
      </c>
      <c r="D291" s="1474">
        <v>30</v>
      </c>
      <c r="E291" s="1296" t="s">
        <v>52</v>
      </c>
      <c r="F291" s="565">
        <f t="shared" si="46"/>
        <v>31.360002999999999</v>
      </c>
      <c r="G291" s="1232">
        <v>2.448</v>
      </c>
      <c r="H291" s="1232">
        <v>4.42</v>
      </c>
      <c r="I291" s="1232">
        <v>24.492003</v>
      </c>
      <c r="J291" s="1174">
        <v>1604.12</v>
      </c>
      <c r="K291" s="1232">
        <v>24.31</v>
      </c>
      <c r="L291" s="1174">
        <v>1536.8700000000001</v>
      </c>
      <c r="M291" s="564">
        <f t="shared" si="47"/>
        <v>1.5817863579873376E-2</v>
      </c>
      <c r="N291" s="1168">
        <v>241.9</v>
      </c>
      <c r="O291" s="566">
        <f t="shared" si="48"/>
        <v>3.8263411999713699</v>
      </c>
      <c r="P291" s="1169">
        <f t="shared" si="49"/>
        <v>949.07181479240251</v>
      </c>
      <c r="Q291" s="567">
        <f t="shared" si="50"/>
        <v>229.58047199828218</v>
      </c>
      <c r="S291" s="55"/>
      <c r="T291" s="55"/>
    </row>
    <row r="292" spans="1:20" ht="12.75">
      <c r="A292" s="990"/>
      <c r="B292" s="99">
        <v>6</v>
      </c>
      <c r="C292" s="1171" t="s">
        <v>861</v>
      </c>
      <c r="D292" s="1474">
        <v>31</v>
      </c>
      <c r="E292" s="1172" t="s">
        <v>52</v>
      </c>
      <c r="F292" s="565">
        <f t="shared" si="46"/>
        <v>30.793998000000002</v>
      </c>
      <c r="G292" s="1232">
        <v>1.9890000000000001</v>
      </c>
      <c r="H292" s="1232">
        <v>4.8</v>
      </c>
      <c r="I292" s="1232">
        <v>24.004998000000001</v>
      </c>
      <c r="J292" s="1174">
        <v>1515.11</v>
      </c>
      <c r="K292" s="1232">
        <v>24.004998000000001</v>
      </c>
      <c r="L292" s="1174">
        <v>1515.1100000000001</v>
      </c>
      <c r="M292" s="564">
        <f t="shared" si="47"/>
        <v>1.5843732798278672E-2</v>
      </c>
      <c r="N292" s="1174">
        <v>241.9</v>
      </c>
      <c r="O292" s="566">
        <f t="shared" si="48"/>
        <v>3.8325989639036107</v>
      </c>
      <c r="P292" s="1169">
        <f t="shared" si="49"/>
        <v>950.62396789672027</v>
      </c>
      <c r="Q292" s="567">
        <f t="shared" si="50"/>
        <v>229.95593783421663</v>
      </c>
      <c r="S292" s="55"/>
      <c r="T292" s="55"/>
    </row>
    <row r="293" spans="1:20" ht="12.75">
      <c r="A293" s="990"/>
      <c r="B293" s="99">
        <v>7</v>
      </c>
      <c r="C293" s="1171" t="s">
        <v>641</v>
      </c>
      <c r="D293" s="1474">
        <v>20</v>
      </c>
      <c r="E293" s="1296" t="s">
        <v>52</v>
      </c>
      <c r="F293" s="565">
        <f t="shared" si="46"/>
        <v>19.594999999999999</v>
      </c>
      <c r="G293" s="1232">
        <v>1.3260000000000001</v>
      </c>
      <c r="H293" s="1232">
        <v>3.12</v>
      </c>
      <c r="I293" s="1232">
        <v>15.149000000000001</v>
      </c>
      <c r="J293" s="1174">
        <v>950.66</v>
      </c>
      <c r="K293" s="1232">
        <v>15.149000000000001</v>
      </c>
      <c r="L293" s="1174">
        <v>950.66</v>
      </c>
      <c r="M293" s="564">
        <f t="shared" si="47"/>
        <v>1.5935244987692762E-2</v>
      </c>
      <c r="N293" s="1168">
        <v>241.9</v>
      </c>
      <c r="O293" s="566">
        <f t="shared" si="48"/>
        <v>3.8547357625228793</v>
      </c>
      <c r="P293" s="1169">
        <f t="shared" si="49"/>
        <v>956.11469926156565</v>
      </c>
      <c r="Q293" s="567">
        <f t="shared" si="50"/>
        <v>231.28414575137273</v>
      </c>
      <c r="S293" s="55"/>
      <c r="T293" s="55"/>
    </row>
    <row r="294" spans="1:20" ht="12.75">
      <c r="A294" s="990"/>
      <c r="B294" s="99">
        <v>8</v>
      </c>
      <c r="C294" s="1171" t="s">
        <v>243</v>
      </c>
      <c r="D294" s="1474">
        <v>8</v>
      </c>
      <c r="E294" s="1172" t="s">
        <v>52</v>
      </c>
      <c r="F294" s="565">
        <f t="shared" si="46"/>
        <v>6.9</v>
      </c>
      <c r="G294" s="1232">
        <v>0.45900000000000002</v>
      </c>
      <c r="H294" s="1232">
        <v>0.08</v>
      </c>
      <c r="I294" s="1232">
        <v>6.3610000000000007</v>
      </c>
      <c r="J294" s="1174">
        <v>396.8</v>
      </c>
      <c r="K294" s="1232">
        <v>6.3610000000000007</v>
      </c>
      <c r="L294" s="1174">
        <v>396.8</v>
      </c>
      <c r="M294" s="564">
        <f t="shared" si="47"/>
        <v>1.6030745967741938E-2</v>
      </c>
      <c r="N294" s="1174">
        <v>241.9</v>
      </c>
      <c r="O294" s="566">
        <f t="shared" si="48"/>
        <v>3.8778374495967749</v>
      </c>
      <c r="P294" s="1169">
        <f t="shared" si="49"/>
        <v>961.84475806451633</v>
      </c>
      <c r="Q294" s="567">
        <f t="shared" si="50"/>
        <v>232.67024697580652</v>
      </c>
      <c r="S294" s="55"/>
      <c r="T294" s="55"/>
    </row>
    <row r="295" spans="1:20" ht="12.75">
      <c r="A295" s="990"/>
      <c r="B295" s="99">
        <v>9</v>
      </c>
      <c r="C295" s="1171" t="s">
        <v>862</v>
      </c>
      <c r="D295" s="1474">
        <v>36</v>
      </c>
      <c r="E295" s="1296" t="s">
        <v>52</v>
      </c>
      <c r="F295" s="565">
        <f t="shared" si="46"/>
        <v>44.399998000000004</v>
      </c>
      <c r="G295" s="1232">
        <v>1.7850000000000001</v>
      </c>
      <c r="H295" s="1232">
        <v>5.76</v>
      </c>
      <c r="I295" s="1232">
        <v>36.854998000000002</v>
      </c>
      <c r="J295" s="1174">
        <v>2355.13</v>
      </c>
      <c r="K295" s="1232">
        <v>36.61</v>
      </c>
      <c r="L295" s="1174">
        <v>2277.89</v>
      </c>
      <c r="M295" s="564">
        <f t="shared" si="47"/>
        <v>1.6071891092194972E-2</v>
      </c>
      <c r="N295" s="1168">
        <v>241.9</v>
      </c>
      <c r="O295" s="566">
        <f t="shared" si="48"/>
        <v>3.887790455201964</v>
      </c>
      <c r="P295" s="1169">
        <f t="shared" si="49"/>
        <v>964.31346553169828</v>
      </c>
      <c r="Q295" s="567">
        <f t="shared" si="50"/>
        <v>233.26742731211783</v>
      </c>
      <c r="S295" s="55"/>
      <c r="T295" s="55"/>
    </row>
    <row r="296" spans="1:20" ht="13.5" thickBot="1">
      <c r="A296" s="990"/>
      <c r="B296" s="99">
        <v>10</v>
      </c>
      <c r="C296" s="1193" t="s">
        <v>508</v>
      </c>
      <c r="D296" s="1475">
        <v>29</v>
      </c>
      <c r="E296" s="1172" t="s">
        <v>52</v>
      </c>
      <c r="F296" s="1166">
        <f t="shared" si="46"/>
        <v>21.499998000000001</v>
      </c>
      <c r="G296" s="1233">
        <v>0.50245200000000001</v>
      </c>
      <c r="H296" s="1233">
        <v>0.28000000000000003</v>
      </c>
      <c r="I296" s="1233">
        <v>20.717546000000002</v>
      </c>
      <c r="J296" s="1197">
        <v>1288.78</v>
      </c>
      <c r="K296" s="1233">
        <v>20.717546000000002</v>
      </c>
      <c r="L296" s="1197">
        <v>1288.78</v>
      </c>
      <c r="M296" s="1196">
        <f t="shared" si="47"/>
        <v>1.6075316190505753E-2</v>
      </c>
      <c r="N296" s="1197">
        <v>241.9</v>
      </c>
      <c r="O296" s="1198">
        <f t="shared" si="48"/>
        <v>3.8886189864833418</v>
      </c>
      <c r="P296" s="1198">
        <f t="shared" si="49"/>
        <v>964.51897143034512</v>
      </c>
      <c r="Q296" s="1199">
        <f t="shared" si="50"/>
        <v>233.3171391890005</v>
      </c>
      <c r="S296" s="55"/>
      <c r="T296" s="55"/>
    </row>
    <row r="297" spans="1:20" ht="12.75">
      <c r="A297" s="1015" t="s">
        <v>425</v>
      </c>
      <c r="B297" s="52">
        <v>1</v>
      </c>
      <c r="C297" s="1175" t="s">
        <v>507</v>
      </c>
      <c r="D297" s="1476">
        <v>23</v>
      </c>
      <c r="E297" s="1176" t="s">
        <v>52</v>
      </c>
      <c r="F297" s="708">
        <f>G297+H297+I297</f>
        <v>19.899999999999999</v>
      </c>
      <c r="G297" s="1477">
        <v>0.255</v>
      </c>
      <c r="H297" s="1477">
        <v>0.23</v>
      </c>
      <c r="I297" s="1477">
        <v>19.414999999999999</v>
      </c>
      <c r="J297" s="1348">
        <v>1195.58</v>
      </c>
      <c r="K297" s="1477">
        <v>19.414999999999999</v>
      </c>
      <c r="L297" s="1180">
        <v>1195.58</v>
      </c>
      <c r="M297" s="1179">
        <f>K297/L297</f>
        <v>1.623898024389836E-2</v>
      </c>
      <c r="N297" s="1180">
        <v>241.9</v>
      </c>
      <c r="O297" s="1181">
        <f>M297*N297</f>
        <v>3.9282093209990134</v>
      </c>
      <c r="P297" s="1181">
        <f>M297*60*1000</f>
        <v>974.33881463390162</v>
      </c>
      <c r="Q297" s="1182">
        <f>P297*N297/1000</f>
        <v>235.69255925994082</v>
      </c>
      <c r="S297" s="55"/>
      <c r="T297" s="55"/>
    </row>
    <row r="298" spans="1:20" ht="12.75">
      <c r="A298" s="981"/>
      <c r="B298" s="26">
        <v>2</v>
      </c>
      <c r="C298" s="1183" t="s">
        <v>241</v>
      </c>
      <c r="D298" s="1478">
        <v>12</v>
      </c>
      <c r="E298" s="1184" t="s">
        <v>52</v>
      </c>
      <c r="F298" s="1178">
        <f t="shared" ref="F298:F306" si="51">G298+H298+I298</f>
        <v>10.100002</v>
      </c>
      <c r="G298" s="1479">
        <v>0.20399999999999999</v>
      </c>
      <c r="H298" s="1479">
        <v>0.12</v>
      </c>
      <c r="I298" s="1479">
        <v>9.7760020000000001</v>
      </c>
      <c r="J298" s="1186">
        <v>600.89</v>
      </c>
      <c r="K298" s="1479">
        <v>9.7760020000000001</v>
      </c>
      <c r="L298" s="1186">
        <v>600.89</v>
      </c>
      <c r="M298" s="569">
        <f t="shared" ref="M298:M306" si="52">K298/L298</f>
        <v>1.6269204014045833E-2</v>
      </c>
      <c r="N298" s="1186">
        <v>241.9</v>
      </c>
      <c r="O298" s="571">
        <f t="shared" ref="O298:O306" si="53">M298*N298</f>
        <v>3.9355204509976871</v>
      </c>
      <c r="P298" s="1181">
        <f t="shared" ref="P298:P306" si="54">M298*60*1000</f>
        <v>976.15224084274996</v>
      </c>
      <c r="Q298" s="572">
        <f t="shared" ref="Q298:Q306" si="55">P298*N298/1000</f>
        <v>236.1312270598612</v>
      </c>
      <c r="S298" s="55"/>
      <c r="T298" s="55"/>
    </row>
    <row r="299" spans="1:20" ht="12.75">
      <c r="A299" s="981"/>
      <c r="B299" s="26">
        <v>3</v>
      </c>
      <c r="C299" s="1183" t="s">
        <v>242</v>
      </c>
      <c r="D299" s="1478">
        <v>20</v>
      </c>
      <c r="E299" s="1480" t="s">
        <v>52</v>
      </c>
      <c r="F299" s="570">
        <f t="shared" si="51"/>
        <v>22.200001</v>
      </c>
      <c r="G299" s="1479">
        <v>1.071</v>
      </c>
      <c r="H299" s="1479">
        <v>3.12</v>
      </c>
      <c r="I299" s="1479">
        <v>18.009001000000001</v>
      </c>
      <c r="J299" s="1186">
        <v>1076.74</v>
      </c>
      <c r="K299" s="1479">
        <v>18.009001000000001</v>
      </c>
      <c r="L299" s="1186">
        <v>1076.74</v>
      </c>
      <c r="M299" s="569">
        <f t="shared" si="52"/>
        <v>1.6725487118524437E-2</v>
      </c>
      <c r="N299" s="1180">
        <v>241.9</v>
      </c>
      <c r="O299" s="571">
        <f t="shared" si="53"/>
        <v>4.0458953339710613</v>
      </c>
      <c r="P299" s="1181">
        <f t="shared" si="54"/>
        <v>1003.5292271114662</v>
      </c>
      <c r="Q299" s="572">
        <f t="shared" si="55"/>
        <v>242.75372003826368</v>
      </c>
      <c r="S299" s="55"/>
      <c r="T299" s="55"/>
    </row>
    <row r="300" spans="1:20" ht="12.75">
      <c r="A300" s="981"/>
      <c r="B300" s="26">
        <v>4</v>
      </c>
      <c r="C300" s="1183" t="s">
        <v>863</v>
      </c>
      <c r="D300" s="1478">
        <v>38</v>
      </c>
      <c r="E300" s="1184" t="s">
        <v>52</v>
      </c>
      <c r="F300" s="570">
        <f t="shared" si="51"/>
        <v>38.110001000000004</v>
      </c>
      <c r="G300" s="1479">
        <v>1.9380000000000002</v>
      </c>
      <c r="H300" s="1479">
        <v>0.375</v>
      </c>
      <c r="I300" s="1479">
        <v>35.797001000000002</v>
      </c>
      <c r="J300" s="1186">
        <v>2071.06</v>
      </c>
      <c r="K300" s="1479">
        <v>35.797001000000002</v>
      </c>
      <c r="L300" s="1186">
        <v>2071.06</v>
      </c>
      <c r="M300" s="569">
        <f t="shared" si="52"/>
        <v>1.7284386256313195E-2</v>
      </c>
      <c r="N300" s="1186">
        <v>241.9</v>
      </c>
      <c r="O300" s="571">
        <f t="shared" si="53"/>
        <v>4.1810930354021618</v>
      </c>
      <c r="P300" s="1181">
        <f t="shared" si="54"/>
        <v>1037.0631753787918</v>
      </c>
      <c r="Q300" s="572">
        <f t="shared" si="55"/>
        <v>250.86558212412976</v>
      </c>
      <c r="S300" s="55"/>
      <c r="T300" s="55"/>
    </row>
    <row r="301" spans="1:20" ht="12.75">
      <c r="A301" s="981"/>
      <c r="B301" s="26">
        <v>5</v>
      </c>
      <c r="C301" s="1183" t="s">
        <v>103</v>
      </c>
      <c r="D301" s="1478">
        <v>109</v>
      </c>
      <c r="E301" s="1480" t="s">
        <v>52</v>
      </c>
      <c r="F301" s="570">
        <f t="shared" si="51"/>
        <v>65.259995000000004</v>
      </c>
      <c r="G301" s="1479">
        <v>4.4294520000000004</v>
      </c>
      <c r="H301" s="1479">
        <v>16.38</v>
      </c>
      <c r="I301" s="1479">
        <v>44.450542999999996</v>
      </c>
      <c r="J301" s="1186">
        <v>2560.75</v>
      </c>
      <c r="K301" s="1479">
        <v>44.450542999999996</v>
      </c>
      <c r="L301" s="1186">
        <v>2560.75</v>
      </c>
      <c r="M301" s="569">
        <f t="shared" si="52"/>
        <v>1.735840788831397E-2</v>
      </c>
      <c r="N301" s="1180">
        <v>241.9</v>
      </c>
      <c r="O301" s="571">
        <f t="shared" si="53"/>
        <v>4.1989988681831498</v>
      </c>
      <c r="P301" s="1181">
        <f t="shared" si="54"/>
        <v>1041.5044732988381</v>
      </c>
      <c r="Q301" s="572">
        <f t="shared" si="55"/>
        <v>251.93993209098895</v>
      </c>
      <c r="S301" s="55"/>
      <c r="T301" s="55"/>
    </row>
    <row r="302" spans="1:20" ht="12.75">
      <c r="A302" s="981"/>
      <c r="B302" s="26">
        <v>6</v>
      </c>
      <c r="C302" s="1183" t="s">
        <v>460</v>
      </c>
      <c r="D302" s="1478">
        <v>11</v>
      </c>
      <c r="E302" s="1184" t="s">
        <v>52</v>
      </c>
      <c r="F302" s="570">
        <f t="shared" si="51"/>
        <v>11.057000000000002</v>
      </c>
      <c r="G302" s="1479">
        <v>0.66300000000000003</v>
      </c>
      <c r="H302" s="1479">
        <v>1.46</v>
      </c>
      <c r="I302" s="1479">
        <v>8.9340000000000011</v>
      </c>
      <c r="J302" s="1186">
        <v>538.45000000000005</v>
      </c>
      <c r="K302" s="1479">
        <v>8.7910000000000004</v>
      </c>
      <c r="L302" s="1186">
        <v>495.48</v>
      </c>
      <c r="M302" s="569">
        <f t="shared" si="52"/>
        <v>1.7742391216598045E-2</v>
      </c>
      <c r="N302" s="1186">
        <v>241.9</v>
      </c>
      <c r="O302" s="571">
        <f t="shared" si="53"/>
        <v>4.2918844352950671</v>
      </c>
      <c r="P302" s="1181">
        <f t="shared" si="54"/>
        <v>1064.5434729958827</v>
      </c>
      <c r="Q302" s="572">
        <f t="shared" si="55"/>
        <v>257.51306611770406</v>
      </c>
      <c r="S302" s="55"/>
      <c r="T302" s="55"/>
    </row>
    <row r="303" spans="1:20" ht="12.75">
      <c r="A303" s="981"/>
      <c r="B303" s="26">
        <v>7</v>
      </c>
      <c r="C303" s="1183" t="s">
        <v>643</v>
      </c>
      <c r="D303" s="1478">
        <v>20</v>
      </c>
      <c r="E303" s="1480" t="s">
        <v>52</v>
      </c>
      <c r="F303" s="570">
        <f t="shared" si="51"/>
        <v>21.610998000000002</v>
      </c>
      <c r="G303" s="1479">
        <v>1.173</v>
      </c>
      <c r="H303" s="1479">
        <v>3.2</v>
      </c>
      <c r="I303" s="1479">
        <v>17.237998000000001</v>
      </c>
      <c r="J303" s="1186">
        <v>952.58</v>
      </c>
      <c r="K303" s="1479">
        <v>17.237998000000001</v>
      </c>
      <c r="L303" s="1186">
        <v>952.58</v>
      </c>
      <c r="M303" s="569">
        <f t="shared" si="52"/>
        <v>1.8096115811795335E-2</v>
      </c>
      <c r="N303" s="1180">
        <v>241.9</v>
      </c>
      <c r="O303" s="571">
        <f t="shared" si="53"/>
        <v>4.3774504148732918</v>
      </c>
      <c r="P303" s="1181">
        <f t="shared" si="54"/>
        <v>1085.7669487077201</v>
      </c>
      <c r="Q303" s="572">
        <f t="shared" si="55"/>
        <v>262.6470248923975</v>
      </c>
      <c r="S303" s="55"/>
      <c r="T303" s="55"/>
    </row>
    <row r="304" spans="1:20" ht="12.75">
      <c r="A304" s="981"/>
      <c r="B304" s="26">
        <v>8</v>
      </c>
      <c r="C304" s="1183" t="s">
        <v>104</v>
      </c>
      <c r="D304" s="1478">
        <v>12</v>
      </c>
      <c r="E304" s="1184" t="s">
        <v>52</v>
      </c>
      <c r="F304" s="570">
        <f t="shared" si="51"/>
        <v>12.140001999999999</v>
      </c>
      <c r="G304" s="1479">
        <v>0.30599999999999999</v>
      </c>
      <c r="H304" s="1479">
        <v>1.92</v>
      </c>
      <c r="I304" s="1479">
        <v>9.914002</v>
      </c>
      <c r="J304" s="1186">
        <v>540.32000000000005</v>
      </c>
      <c r="K304" s="1479">
        <v>9.914002</v>
      </c>
      <c r="L304" s="1186">
        <v>540.32000000000005</v>
      </c>
      <c r="M304" s="569">
        <f t="shared" si="52"/>
        <v>1.8348389843055965E-2</v>
      </c>
      <c r="N304" s="1186">
        <v>241.9</v>
      </c>
      <c r="O304" s="571">
        <f t="shared" si="53"/>
        <v>4.4384755030352379</v>
      </c>
      <c r="P304" s="1181">
        <f t="shared" si="54"/>
        <v>1100.9033905833578</v>
      </c>
      <c r="Q304" s="572">
        <f t="shared" si="55"/>
        <v>266.30853018211428</v>
      </c>
      <c r="S304" s="55"/>
      <c r="T304" s="55"/>
    </row>
    <row r="305" spans="1:20" ht="12.75">
      <c r="A305" s="981"/>
      <c r="B305" s="26">
        <v>9</v>
      </c>
      <c r="C305" s="1481" t="s">
        <v>105</v>
      </c>
      <c r="D305" s="1478">
        <v>44</v>
      </c>
      <c r="E305" s="1480" t="s">
        <v>52</v>
      </c>
      <c r="F305" s="570">
        <f t="shared" si="51"/>
        <v>37.072003000000002</v>
      </c>
      <c r="G305" s="1479">
        <v>0</v>
      </c>
      <c r="H305" s="1479">
        <v>0</v>
      </c>
      <c r="I305" s="1479">
        <v>37.072003000000002</v>
      </c>
      <c r="J305" s="1186">
        <v>1876.15</v>
      </c>
      <c r="K305" s="1479">
        <v>37.072003000000002</v>
      </c>
      <c r="L305" s="1186">
        <v>1876.15</v>
      </c>
      <c r="M305" s="569">
        <f t="shared" si="52"/>
        <v>1.9759615702369213E-2</v>
      </c>
      <c r="N305" s="1180">
        <v>241.9</v>
      </c>
      <c r="O305" s="571">
        <f t="shared" si="53"/>
        <v>4.7798510384031125</v>
      </c>
      <c r="P305" s="1181">
        <f t="shared" si="54"/>
        <v>1185.5769421421528</v>
      </c>
      <c r="Q305" s="572">
        <f t="shared" si="55"/>
        <v>286.79106230418677</v>
      </c>
      <c r="S305" s="55"/>
      <c r="T305" s="55"/>
    </row>
    <row r="306" spans="1:20" ht="13.5" thickBot="1">
      <c r="A306" s="982"/>
      <c r="B306" s="27">
        <v>10</v>
      </c>
      <c r="C306" s="1482" t="s">
        <v>644</v>
      </c>
      <c r="D306" s="1483">
        <v>4</v>
      </c>
      <c r="E306" s="1484" t="s">
        <v>52</v>
      </c>
      <c r="F306" s="1485">
        <f t="shared" si="51"/>
        <v>4.7</v>
      </c>
      <c r="G306" s="1486">
        <v>0</v>
      </c>
      <c r="H306" s="1486">
        <v>0</v>
      </c>
      <c r="I306" s="1486">
        <v>4.7</v>
      </c>
      <c r="J306" s="1335">
        <v>135.59</v>
      </c>
      <c r="K306" s="1486">
        <v>4.7</v>
      </c>
      <c r="L306" s="1335">
        <v>135.59</v>
      </c>
      <c r="M306" s="1334">
        <f t="shared" si="52"/>
        <v>3.4663323253927278E-2</v>
      </c>
      <c r="N306" s="1335">
        <v>241.9</v>
      </c>
      <c r="O306" s="1336">
        <f t="shared" si="53"/>
        <v>8.3850578951250085</v>
      </c>
      <c r="P306" s="1336">
        <f t="shared" si="54"/>
        <v>2079.7993952356364</v>
      </c>
      <c r="Q306" s="1337">
        <f t="shared" si="55"/>
        <v>503.10347370750043</v>
      </c>
      <c r="S306" s="55"/>
      <c r="T306" s="55"/>
    </row>
    <row r="307" spans="1:20" ht="12.75">
      <c r="S307" s="55"/>
      <c r="T307" s="55"/>
    </row>
    <row r="308" spans="1:20" ht="12.75">
      <c r="C308" s="1"/>
      <c r="D308" s="1"/>
      <c r="E308" s="1"/>
      <c r="S308" s="55"/>
      <c r="T308" s="55"/>
    </row>
    <row r="309" spans="1:20" s="12" customFormat="1" ht="12.75" customHeight="1">
      <c r="A309" s="1082" t="s">
        <v>39</v>
      </c>
      <c r="B309" s="1082"/>
      <c r="C309" s="1082"/>
      <c r="D309" s="1082"/>
      <c r="E309" s="1082"/>
      <c r="F309" s="1082"/>
      <c r="G309" s="1082"/>
      <c r="H309" s="1082"/>
      <c r="I309" s="1082"/>
      <c r="J309" s="1082"/>
      <c r="K309" s="1082"/>
      <c r="L309" s="1082"/>
      <c r="M309" s="1082"/>
      <c r="N309" s="1082"/>
      <c r="O309" s="1082"/>
      <c r="P309" s="1082"/>
      <c r="Q309" s="1082"/>
      <c r="S309" s="601"/>
      <c r="T309" s="601"/>
    </row>
    <row r="310" spans="1:20" s="12" customFormat="1" ht="15" customHeight="1" thickBot="1">
      <c r="A310" s="1056" t="s">
        <v>1027</v>
      </c>
      <c r="B310" s="1056"/>
      <c r="C310" s="1056"/>
      <c r="D310" s="1056"/>
      <c r="E310" s="1056"/>
      <c r="F310" s="1056"/>
      <c r="G310" s="1056"/>
      <c r="H310" s="1056"/>
      <c r="I310" s="1056"/>
      <c r="J310" s="1056"/>
      <c r="K310" s="1056"/>
      <c r="L310" s="1056"/>
      <c r="M310" s="1056"/>
      <c r="N310" s="1056"/>
      <c r="O310" s="1056"/>
      <c r="P310" s="1056"/>
      <c r="Q310" s="1056"/>
      <c r="S310" s="55"/>
      <c r="T310" s="55"/>
    </row>
    <row r="311" spans="1:20" ht="12.75" customHeight="1">
      <c r="A311" s="1094" t="s">
        <v>1</v>
      </c>
      <c r="B311" s="997" t="s">
        <v>0</v>
      </c>
      <c r="C311" s="1080" t="s">
        <v>2</v>
      </c>
      <c r="D311" s="1080" t="s">
        <v>3</v>
      </c>
      <c r="E311" s="1080" t="s">
        <v>40</v>
      </c>
      <c r="F311" s="1079" t="s">
        <v>14</v>
      </c>
      <c r="G311" s="1079"/>
      <c r="H311" s="1079"/>
      <c r="I311" s="1079"/>
      <c r="J311" s="1080" t="s">
        <v>4</v>
      </c>
      <c r="K311" s="1080" t="s">
        <v>15</v>
      </c>
      <c r="L311" s="1080" t="s">
        <v>5</v>
      </c>
      <c r="M311" s="1080" t="s">
        <v>6</v>
      </c>
      <c r="N311" s="1080" t="s">
        <v>16</v>
      </c>
      <c r="O311" s="1080" t="s">
        <v>17</v>
      </c>
      <c r="P311" s="1027" t="s">
        <v>25</v>
      </c>
      <c r="Q311" s="1009" t="s">
        <v>26</v>
      </c>
      <c r="S311" s="55"/>
      <c r="T311" s="55"/>
    </row>
    <row r="312" spans="1:20" s="2" customFormat="1" ht="33.75">
      <c r="A312" s="1095"/>
      <c r="B312" s="998"/>
      <c r="C312" s="1081"/>
      <c r="D312" s="1081"/>
      <c r="E312" s="1081"/>
      <c r="F312" s="21" t="s">
        <v>18</v>
      </c>
      <c r="G312" s="21" t="s">
        <v>19</v>
      </c>
      <c r="H312" s="21" t="s">
        <v>32</v>
      </c>
      <c r="I312" s="21" t="s">
        <v>21</v>
      </c>
      <c r="J312" s="1081"/>
      <c r="K312" s="1081"/>
      <c r="L312" s="1081"/>
      <c r="M312" s="1081"/>
      <c r="N312" s="1081"/>
      <c r="O312" s="1081"/>
      <c r="P312" s="1028"/>
      <c r="Q312" s="1010"/>
      <c r="S312" s="55"/>
      <c r="T312" s="55"/>
    </row>
    <row r="313" spans="1:20" s="3" customFormat="1" ht="13.5" customHeight="1" thickBot="1">
      <c r="A313" s="1096"/>
      <c r="B313" s="999"/>
      <c r="C313" s="1087"/>
      <c r="D313" s="40" t="s">
        <v>7</v>
      </c>
      <c r="E313" s="40" t="s">
        <v>8</v>
      </c>
      <c r="F313" s="40" t="s">
        <v>9</v>
      </c>
      <c r="G313" s="40" t="s">
        <v>9</v>
      </c>
      <c r="H313" s="40" t="s">
        <v>9</v>
      </c>
      <c r="I313" s="40" t="s">
        <v>9</v>
      </c>
      <c r="J313" s="40" t="s">
        <v>22</v>
      </c>
      <c r="K313" s="40" t="s">
        <v>9</v>
      </c>
      <c r="L313" s="40" t="s">
        <v>22</v>
      </c>
      <c r="M313" s="40" t="s">
        <v>23</v>
      </c>
      <c r="N313" s="40" t="s">
        <v>10</v>
      </c>
      <c r="O313" s="40" t="s">
        <v>24</v>
      </c>
      <c r="P313" s="46" t="s">
        <v>27</v>
      </c>
      <c r="Q313" s="42" t="s">
        <v>28</v>
      </c>
      <c r="S313" s="55"/>
      <c r="T313" s="55"/>
    </row>
    <row r="314" spans="1:20" ht="12.75">
      <c r="A314" s="1017" t="s">
        <v>420</v>
      </c>
      <c r="B314" s="17">
        <v>1</v>
      </c>
      <c r="C314" s="1676" t="s">
        <v>987</v>
      </c>
      <c r="D314" s="370">
        <v>30</v>
      </c>
      <c r="E314" s="370" t="s">
        <v>52</v>
      </c>
      <c r="F314" s="374">
        <f t="shared" ref="F314:F353" si="56">G314+H314+I314</f>
        <v>14.79</v>
      </c>
      <c r="G314" s="374">
        <v>3.2747999999999999</v>
      </c>
      <c r="H314" s="374">
        <v>4.8</v>
      </c>
      <c r="I314" s="374">
        <v>6.7152000000000003</v>
      </c>
      <c r="J314" s="374">
        <v>1717.43</v>
      </c>
      <c r="K314" s="374">
        <f>I314</f>
        <v>6.7152000000000003</v>
      </c>
      <c r="L314" s="374">
        <f>J314</f>
        <v>1717.43</v>
      </c>
      <c r="M314" s="510">
        <f>K314/L314</f>
        <v>3.9100283563231111E-3</v>
      </c>
      <c r="N314" s="511">
        <v>175.8</v>
      </c>
      <c r="O314" s="226">
        <f>M314*N314</f>
        <v>0.687382985041603</v>
      </c>
      <c r="P314" s="226">
        <f>M314*1000*60</f>
        <v>234.60170137938667</v>
      </c>
      <c r="Q314" s="376">
        <f>O314*60</f>
        <v>41.242979102496179</v>
      </c>
      <c r="R314" s="6"/>
      <c r="S314" s="55"/>
      <c r="T314" s="55"/>
    </row>
    <row r="315" spans="1:20" ht="12.75">
      <c r="A315" s="1070"/>
      <c r="B315" s="18">
        <v>2</v>
      </c>
      <c r="C315" s="430" t="s">
        <v>988</v>
      </c>
      <c r="D315" s="377">
        <v>58</v>
      </c>
      <c r="E315" s="377">
        <v>2009</v>
      </c>
      <c r="F315" s="381">
        <f t="shared" si="56"/>
        <v>17.7</v>
      </c>
      <c r="G315" s="381">
        <v>3.7113999999999998</v>
      </c>
      <c r="H315" s="381">
        <v>0</v>
      </c>
      <c r="I315" s="381">
        <v>13.9886</v>
      </c>
      <c r="J315" s="381">
        <v>3510.21</v>
      </c>
      <c r="K315" s="429">
        <f t="shared" ref="K315:L323" si="57">I315</f>
        <v>13.9886</v>
      </c>
      <c r="L315" s="429">
        <f t="shared" si="57"/>
        <v>3510.21</v>
      </c>
      <c r="M315" s="431">
        <f t="shared" ref="M315:M353" si="58">K315/L315</f>
        <v>3.9851176995108553E-3</v>
      </c>
      <c r="N315" s="313">
        <v>175.8</v>
      </c>
      <c r="O315" s="382">
        <f t="shared" ref="O315:O353" si="59">M315*N315</f>
        <v>0.70058369157400846</v>
      </c>
      <c r="P315" s="227">
        <f t="shared" ref="P315:P353" si="60">M315*60*1000</f>
        <v>239.10706197065133</v>
      </c>
      <c r="Q315" s="383">
        <f t="shared" ref="Q315:Q353" si="61">P315*N315/1000</f>
        <v>42.035021494440507</v>
      </c>
      <c r="S315" s="55"/>
      <c r="T315" s="55"/>
    </row>
    <row r="316" spans="1:20" ht="12.75">
      <c r="A316" s="1070"/>
      <c r="B316" s="18">
        <v>3</v>
      </c>
      <c r="C316" s="430" t="s">
        <v>989</v>
      </c>
      <c r="D316" s="377">
        <v>20</v>
      </c>
      <c r="E316" s="377" t="s">
        <v>52</v>
      </c>
      <c r="F316" s="381">
        <f t="shared" si="56"/>
        <v>10.702999999999999</v>
      </c>
      <c r="G316" s="381">
        <v>2.1930000000000001</v>
      </c>
      <c r="H316" s="381">
        <v>3.2</v>
      </c>
      <c r="I316" s="381">
        <v>5.31</v>
      </c>
      <c r="J316" s="381">
        <v>1053.0999999999999</v>
      </c>
      <c r="K316" s="429">
        <f t="shared" si="57"/>
        <v>5.31</v>
      </c>
      <c r="L316" s="429">
        <f t="shared" si="57"/>
        <v>1053.0999999999999</v>
      </c>
      <c r="M316" s="431">
        <f t="shared" si="58"/>
        <v>5.0422561959927829E-3</v>
      </c>
      <c r="N316" s="313">
        <v>175.8</v>
      </c>
      <c r="O316" s="382">
        <f t="shared" si="59"/>
        <v>0.88642863925553128</v>
      </c>
      <c r="P316" s="227">
        <f t="shared" si="60"/>
        <v>302.53537175956694</v>
      </c>
      <c r="Q316" s="383">
        <f t="shared" si="61"/>
        <v>53.185718355331872</v>
      </c>
      <c r="S316" s="55"/>
      <c r="T316" s="55"/>
    </row>
    <row r="317" spans="1:20" ht="12.75">
      <c r="A317" s="1070"/>
      <c r="B317" s="18">
        <v>4</v>
      </c>
      <c r="C317" s="430" t="s">
        <v>990</v>
      </c>
      <c r="D317" s="377">
        <v>17</v>
      </c>
      <c r="E317" s="377">
        <v>2007</v>
      </c>
      <c r="F317" s="381">
        <f t="shared" si="56"/>
        <v>15.206799999999999</v>
      </c>
      <c r="G317" s="381">
        <v>2.8319999999999999</v>
      </c>
      <c r="H317" s="381">
        <v>3.12</v>
      </c>
      <c r="I317" s="381">
        <v>9.2547999999999995</v>
      </c>
      <c r="J317" s="381">
        <v>1666.34</v>
      </c>
      <c r="K317" s="429">
        <f t="shared" si="57"/>
        <v>9.2547999999999995</v>
      </c>
      <c r="L317" s="429">
        <f t="shared" si="57"/>
        <v>1666.34</v>
      </c>
      <c r="M317" s="431">
        <f t="shared" si="58"/>
        <v>5.5539685778412569E-3</v>
      </c>
      <c r="N317" s="313">
        <v>175.8</v>
      </c>
      <c r="O317" s="382">
        <f t="shared" si="59"/>
        <v>0.97638767598449305</v>
      </c>
      <c r="P317" s="227">
        <f t="shared" si="60"/>
        <v>333.23811467047545</v>
      </c>
      <c r="Q317" s="383">
        <f t="shared" si="61"/>
        <v>58.583260559069586</v>
      </c>
      <c r="S317" s="55"/>
      <c r="T317" s="55"/>
    </row>
    <row r="318" spans="1:20" ht="12.75">
      <c r="A318" s="1070"/>
      <c r="B318" s="18">
        <v>5</v>
      </c>
      <c r="C318" s="712" t="s">
        <v>991</v>
      </c>
      <c r="D318" s="377">
        <v>30</v>
      </c>
      <c r="E318" s="377" t="s">
        <v>52</v>
      </c>
      <c r="F318" s="381">
        <f t="shared" si="56"/>
        <v>18.720966000000001</v>
      </c>
      <c r="G318" s="381">
        <v>2.3087</v>
      </c>
      <c r="H318" s="381">
        <v>4.8</v>
      </c>
      <c r="I318" s="381">
        <v>11.612266</v>
      </c>
      <c r="J318" s="381">
        <v>1715.57</v>
      </c>
      <c r="K318" s="429">
        <f t="shared" si="57"/>
        <v>11.612266</v>
      </c>
      <c r="L318" s="429">
        <f t="shared" si="57"/>
        <v>1715.57</v>
      </c>
      <c r="M318" s="431">
        <f t="shared" si="58"/>
        <v>6.7687509107760106E-3</v>
      </c>
      <c r="N318" s="313">
        <v>175.8</v>
      </c>
      <c r="O318" s="382">
        <f t="shared" si="59"/>
        <v>1.1899464101144228</v>
      </c>
      <c r="P318" s="227">
        <f t="shared" si="60"/>
        <v>406.12505464656061</v>
      </c>
      <c r="Q318" s="383">
        <f t="shared" si="61"/>
        <v>71.396784606865353</v>
      </c>
      <c r="S318" s="55"/>
      <c r="T318" s="55"/>
    </row>
    <row r="319" spans="1:20" ht="12.75">
      <c r="A319" s="1070"/>
      <c r="B319" s="18">
        <v>6</v>
      </c>
      <c r="C319" s="430" t="s">
        <v>992</v>
      </c>
      <c r="D319" s="377">
        <v>20</v>
      </c>
      <c r="E319" s="377">
        <v>1992</v>
      </c>
      <c r="F319" s="381">
        <f t="shared" si="56"/>
        <v>15.042</v>
      </c>
      <c r="G319" s="381">
        <v>2.8927</v>
      </c>
      <c r="H319" s="381">
        <v>3.2</v>
      </c>
      <c r="I319" s="381">
        <v>8.9492999999999991</v>
      </c>
      <c r="J319" s="387">
        <v>1116.28</v>
      </c>
      <c r="K319" s="429">
        <f t="shared" si="57"/>
        <v>8.9492999999999991</v>
      </c>
      <c r="L319" s="429">
        <f t="shared" si="57"/>
        <v>1116.28</v>
      </c>
      <c r="M319" s="431">
        <f t="shared" si="58"/>
        <v>8.0170745691045247E-3</v>
      </c>
      <c r="N319" s="313">
        <v>175.8</v>
      </c>
      <c r="O319" s="382">
        <f t="shared" si="59"/>
        <v>1.4094017092485756</v>
      </c>
      <c r="P319" s="227">
        <f t="shared" si="60"/>
        <v>481.02447414627147</v>
      </c>
      <c r="Q319" s="383">
        <f t="shared" si="61"/>
        <v>84.564102554914527</v>
      </c>
      <c r="S319" s="55"/>
      <c r="T319" s="55"/>
    </row>
    <row r="320" spans="1:20" ht="12.75">
      <c r="A320" s="1070"/>
      <c r="B320" s="18">
        <v>7</v>
      </c>
      <c r="C320" s="430" t="s">
        <v>993</v>
      </c>
      <c r="D320" s="377">
        <v>30</v>
      </c>
      <c r="E320" s="377" t="s">
        <v>52</v>
      </c>
      <c r="F320" s="381">
        <f t="shared" si="56"/>
        <v>20.466999999999999</v>
      </c>
      <c r="G320" s="381">
        <v>1.735644</v>
      </c>
      <c r="H320" s="381">
        <v>4.8</v>
      </c>
      <c r="I320" s="381">
        <v>13.931355999999999</v>
      </c>
      <c r="J320" s="381">
        <v>1712.83</v>
      </c>
      <c r="K320" s="429">
        <f t="shared" si="57"/>
        <v>13.931355999999999</v>
      </c>
      <c r="L320" s="429">
        <f t="shared" si="57"/>
        <v>1712.83</v>
      </c>
      <c r="M320" s="431">
        <f t="shared" si="58"/>
        <v>8.1335310567890572E-3</v>
      </c>
      <c r="N320" s="313">
        <v>175.8</v>
      </c>
      <c r="O320" s="382">
        <f t="shared" si="59"/>
        <v>1.4298747597835164</v>
      </c>
      <c r="P320" s="227">
        <f t="shared" si="60"/>
        <v>488.01186340734341</v>
      </c>
      <c r="Q320" s="383">
        <f t="shared" si="61"/>
        <v>85.792485587010972</v>
      </c>
      <c r="S320" s="55"/>
      <c r="T320" s="55"/>
    </row>
    <row r="321" spans="1:20" ht="12.75">
      <c r="A321" s="1070"/>
      <c r="B321" s="18">
        <v>8</v>
      </c>
      <c r="C321" s="430" t="s">
        <v>994</v>
      </c>
      <c r="D321" s="377">
        <v>20</v>
      </c>
      <c r="E321" s="377" t="s">
        <v>52</v>
      </c>
      <c r="F321" s="381">
        <f t="shared" si="56"/>
        <v>14.942</v>
      </c>
      <c r="G321" s="381">
        <v>2.2378</v>
      </c>
      <c r="H321" s="381">
        <v>3.2</v>
      </c>
      <c r="I321" s="381">
        <v>9.5042000000000009</v>
      </c>
      <c r="J321" s="381">
        <v>1135.08</v>
      </c>
      <c r="K321" s="429">
        <f t="shared" si="57"/>
        <v>9.5042000000000009</v>
      </c>
      <c r="L321" s="429">
        <f t="shared" si="57"/>
        <v>1135.08</v>
      </c>
      <c r="M321" s="431">
        <f t="shared" si="58"/>
        <v>8.3731543151143537E-3</v>
      </c>
      <c r="N321" s="313">
        <v>175.8</v>
      </c>
      <c r="O321" s="382">
        <f t="shared" si="59"/>
        <v>1.4720005285971034</v>
      </c>
      <c r="P321" s="227">
        <f t="shared" si="60"/>
        <v>502.38925890686124</v>
      </c>
      <c r="Q321" s="383">
        <f t="shared" si="61"/>
        <v>88.320031715826218</v>
      </c>
      <c r="S321" s="55"/>
      <c r="T321" s="55"/>
    </row>
    <row r="322" spans="1:20" ht="12.75">
      <c r="A322" s="1070"/>
      <c r="B322" s="18">
        <v>9</v>
      </c>
      <c r="C322" s="430" t="s">
        <v>995</v>
      </c>
      <c r="D322" s="377">
        <v>36</v>
      </c>
      <c r="E322" s="377" t="s">
        <v>52</v>
      </c>
      <c r="F322" s="381">
        <f t="shared" si="56"/>
        <v>24.92</v>
      </c>
      <c r="G322" s="381">
        <v>3.9024999999999999</v>
      </c>
      <c r="H322" s="381">
        <v>5.44</v>
      </c>
      <c r="I322" s="381">
        <v>15.577500000000001</v>
      </c>
      <c r="J322" s="381">
        <v>1867.52</v>
      </c>
      <c r="K322" s="429">
        <f t="shared" si="57"/>
        <v>15.577500000000001</v>
      </c>
      <c r="L322" s="429">
        <f t="shared" si="57"/>
        <v>1867.52</v>
      </c>
      <c r="M322" s="431">
        <f t="shared" si="58"/>
        <v>8.3412761309115836E-3</v>
      </c>
      <c r="N322" s="313">
        <v>175.8</v>
      </c>
      <c r="O322" s="382">
        <f t="shared" si="59"/>
        <v>1.4663963438142564</v>
      </c>
      <c r="P322" s="227">
        <f t="shared" si="60"/>
        <v>500.47656785469496</v>
      </c>
      <c r="Q322" s="383">
        <f t="shared" si="61"/>
        <v>87.983780628855385</v>
      </c>
      <c r="S322" s="55"/>
      <c r="T322" s="55"/>
    </row>
    <row r="323" spans="1:20" s="58" customFormat="1" ht="13.5" thickBot="1">
      <c r="A323" s="1071"/>
      <c r="B323" s="61">
        <v>10</v>
      </c>
      <c r="C323" s="432" t="s">
        <v>996</v>
      </c>
      <c r="D323" s="433">
        <v>15</v>
      </c>
      <c r="E323" s="433">
        <v>1993</v>
      </c>
      <c r="F323" s="791">
        <f t="shared" si="56"/>
        <v>12</v>
      </c>
      <c r="G323" s="791">
        <v>1.6919999999999999</v>
      </c>
      <c r="H323" s="791">
        <v>2.4</v>
      </c>
      <c r="I323" s="791">
        <v>7.9080000000000004</v>
      </c>
      <c r="J323" s="791">
        <v>911.13</v>
      </c>
      <c r="K323" s="1677">
        <f t="shared" si="57"/>
        <v>7.9080000000000004</v>
      </c>
      <c r="L323" s="1677">
        <f t="shared" si="57"/>
        <v>911.13</v>
      </c>
      <c r="M323" s="434">
        <f t="shared" si="58"/>
        <v>8.6793322577458764E-3</v>
      </c>
      <c r="N323" s="549">
        <v>175.8</v>
      </c>
      <c r="O323" s="315">
        <f t="shared" si="59"/>
        <v>1.5258266109117251</v>
      </c>
      <c r="P323" s="436">
        <f t="shared" si="60"/>
        <v>520.75993546475263</v>
      </c>
      <c r="Q323" s="437">
        <f t="shared" si="61"/>
        <v>91.549596654703521</v>
      </c>
      <c r="S323" s="55"/>
      <c r="T323" s="55"/>
    </row>
    <row r="324" spans="1:20" ht="12.75">
      <c r="A324" s="1675" t="s">
        <v>423</v>
      </c>
      <c r="B324" s="47">
        <v>1</v>
      </c>
      <c r="C324" s="1328" t="s">
        <v>997</v>
      </c>
      <c r="D324" s="228">
        <v>23</v>
      </c>
      <c r="E324" s="228">
        <v>1994</v>
      </c>
      <c r="F324" s="792">
        <f t="shared" si="56"/>
        <v>19.495000000000001</v>
      </c>
      <c r="G324" s="792">
        <v>2.4998</v>
      </c>
      <c r="H324" s="792">
        <v>3.68</v>
      </c>
      <c r="I324" s="792">
        <v>13.315200000000001</v>
      </c>
      <c r="J324" s="792">
        <v>1308.75</v>
      </c>
      <c r="K324" s="792">
        <f>I324</f>
        <v>13.315200000000001</v>
      </c>
      <c r="L324" s="792">
        <f>J324</f>
        <v>1308.75</v>
      </c>
      <c r="M324" s="438">
        <f t="shared" si="58"/>
        <v>1.0173982808022923E-2</v>
      </c>
      <c r="N324" s="439">
        <v>175.8</v>
      </c>
      <c r="O324" s="231">
        <f t="shared" si="59"/>
        <v>1.7885861776504299</v>
      </c>
      <c r="P324" s="231">
        <f t="shared" si="60"/>
        <v>610.43896848137535</v>
      </c>
      <c r="Q324" s="232">
        <f t="shared" si="61"/>
        <v>107.3151706590258</v>
      </c>
      <c r="S324" s="55"/>
      <c r="T324" s="55"/>
    </row>
    <row r="325" spans="1:20" ht="12.75">
      <c r="A325" s="1073"/>
      <c r="B325" s="20">
        <v>2</v>
      </c>
      <c r="C325" s="440" t="s">
        <v>998</v>
      </c>
      <c r="D325" s="233">
        <v>36</v>
      </c>
      <c r="E325" s="228" t="s">
        <v>52</v>
      </c>
      <c r="F325" s="399">
        <f t="shared" si="56"/>
        <v>33.369999999999997</v>
      </c>
      <c r="G325" s="399">
        <v>4.7648000000000001</v>
      </c>
      <c r="H325" s="399">
        <v>5.76</v>
      </c>
      <c r="I325" s="399">
        <v>22.845199999999998</v>
      </c>
      <c r="J325" s="399">
        <v>2229.48</v>
      </c>
      <c r="K325" s="399">
        <f t="shared" ref="K325:L333" si="62">I325</f>
        <v>22.845199999999998</v>
      </c>
      <c r="L325" s="399">
        <f t="shared" si="62"/>
        <v>2229.48</v>
      </c>
      <c r="M325" s="438">
        <f t="shared" si="58"/>
        <v>1.0246873710461632E-2</v>
      </c>
      <c r="N325" s="439">
        <v>175.8</v>
      </c>
      <c r="O325" s="231">
        <f t="shared" si="59"/>
        <v>1.8014003982991551</v>
      </c>
      <c r="P325" s="231">
        <f t="shared" si="60"/>
        <v>614.81242262769797</v>
      </c>
      <c r="Q325" s="232">
        <f t="shared" si="61"/>
        <v>108.08402389794932</v>
      </c>
      <c r="S325" s="55"/>
      <c r="T325" s="55"/>
    </row>
    <row r="326" spans="1:20" s="58" customFormat="1" ht="12.75">
      <c r="A326" s="1073"/>
      <c r="B326" s="65">
        <v>3</v>
      </c>
      <c r="C326" s="440" t="s">
        <v>999</v>
      </c>
      <c r="D326" s="233">
        <v>22</v>
      </c>
      <c r="E326" s="228" t="s">
        <v>52</v>
      </c>
      <c r="F326" s="399">
        <f t="shared" si="56"/>
        <v>19.706</v>
      </c>
      <c r="G326" s="399">
        <v>3.5914000000000001</v>
      </c>
      <c r="H326" s="399">
        <v>3.52</v>
      </c>
      <c r="I326" s="399">
        <v>12.5946</v>
      </c>
      <c r="J326" s="399">
        <v>1224.3800000000001</v>
      </c>
      <c r="K326" s="399">
        <f t="shared" si="62"/>
        <v>12.5946</v>
      </c>
      <c r="L326" s="399">
        <f t="shared" si="62"/>
        <v>1224.3800000000001</v>
      </c>
      <c r="M326" s="441">
        <f t="shared" si="58"/>
        <v>1.0286512357274701E-2</v>
      </c>
      <c r="N326" s="439">
        <v>175.8</v>
      </c>
      <c r="O326" s="231">
        <f t="shared" si="59"/>
        <v>1.8083688724088924</v>
      </c>
      <c r="P326" s="231">
        <f t="shared" si="60"/>
        <v>617.19074143648197</v>
      </c>
      <c r="Q326" s="237">
        <f t="shared" si="61"/>
        <v>108.50213234453355</v>
      </c>
      <c r="S326" s="55"/>
      <c r="T326" s="55"/>
    </row>
    <row r="327" spans="1:20" ht="12.75">
      <c r="A327" s="1073"/>
      <c r="B327" s="20">
        <v>4</v>
      </c>
      <c r="C327" s="440" t="s">
        <v>1000</v>
      </c>
      <c r="D327" s="233">
        <v>22</v>
      </c>
      <c r="E327" s="228">
        <v>1992</v>
      </c>
      <c r="F327" s="399">
        <f t="shared" si="56"/>
        <v>19.48</v>
      </c>
      <c r="G327" s="399">
        <v>3.1111</v>
      </c>
      <c r="H327" s="399">
        <v>3.52</v>
      </c>
      <c r="I327" s="399">
        <v>12.8489</v>
      </c>
      <c r="J327" s="399">
        <v>1235.3699999999999</v>
      </c>
      <c r="K327" s="399">
        <f t="shared" si="62"/>
        <v>12.8489</v>
      </c>
      <c r="L327" s="399">
        <f t="shared" si="62"/>
        <v>1235.3699999999999</v>
      </c>
      <c r="M327" s="441">
        <f t="shared" si="58"/>
        <v>1.0400851566737092E-2</v>
      </c>
      <c r="N327" s="439">
        <v>175.8</v>
      </c>
      <c r="O327" s="236">
        <f t="shared" si="59"/>
        <v>1.8284697054323809</v>
      </c>
      <c r="P327" s="231">
        <f t="shared" si="60"/>
        <v>624.05109400422555</v>
      </c>
      <c r="Q327" s="237">
        <f t="shared" si="61"/>
        <v>109.70818232594286</v>
      </c>
      <c r="S327" s="55"/>
      <c r="T327" s="55"/>
    </row>
    <row r="328" spans="1:20" ht="12.75">
      <c r="A328" s="1073"/>
      <c r="B328" s="20">
        <v>5</v>
      </c>
      <c r="C328" s="440" t="s">
        <v>1001</v>
      </c>
      <c r="D328" s="233">
        <v>40</v>
      </c>
      <c r="E328" s="228" t="s">
        <v>52</v>
      </c>
      <c r="F328" s="399">
        <f t="shared" si="56"/>
        <v>34</v>
      </c>
      <c r="G328" s="399">
        <v>4.5792999999999999</v>
      </c>
      <c r="H328" s="399">
        <v>6.4</v>
      </c>
      <c r="I328" s="399">
        <v>23.020700000000001</v>
      </c>
      <c r="J328" s="399">
        <v>2199.96</v>
      </c>
      <c r="K328" s="399">
        <f t="shared" si="62"/>
        <v>23.020700000000001</v>
      </c>
      <c r="L328" s="399">
        <f t="shared" si="62"/>
        <v>2199.96</v>
      </c>
      <c r="M328" s="441">
        <f t="shared" si="58"/>
        <v>1.0464144802632776E-2</v>
      </c>
      <c r="N328" s="439">
        <v>175.8</v>
      </c>
      <c r="O328" s="236">
        <f t="shared" si="59"/>
        <v>1.8395966563028421</v>
      </c>
      <c r="P328" s="231">
        <f t="shared" si="60"/>
        <v>627.84868815796654</v>
      </c>
      <c r="Q328" s="237">
        <f t="shared" si="61"/>
        <v>110.37579937817053</v>
      </c>
      <c r="S328" s="55"/>
      <c r="T328" s="55"/>
    </row>
    <row r="329" spans="1:20" ht="12.75">
      <c r="A329" s="1073"/>
      <c r="B329" s="20">
        <v>6</v>
      </c>
      <c r="C329" s="440" t="s">
        <v>1002</v>
      </c>
      <c r="D329" s="233">
        <v>24</v>
      </c>
      <c r="E329" s="228">
        <v>1993</v>
      </c>
      <c r="F329" s="399">
        <f t="shared" si="56"/>
        <v>22.490000000000002</v>
      </c>
      <c r="G329" s="399">
        <v>3.8752</v>
      </c>
      <c r="H329" s="399">
        <v>3.84</v>
      </c>
      <c r="I329" s="399">
        <v>14.774800000000001</v>
      </c>
      <c r="J329" s="399">
        <v>1412.2</v>
      </c>
      <c r="K329" s="399">
        <f t="shared" si="62"/>
        <v>14.774800000000001</v>
      </c>
      <c r="L329" s="399">
        <f>J329</f>
        <v>1412.2</v>
      </c>
      <c r="M329" s="441">
        <f>K329/L329</f>
        <v>1.0462257470613228E-2</v>
      </c>
      <c r="N329" s="439">
        <v>175.8</v>
      </c>
      <c r="O329" s="236">
        <f>M329*N329</f>
        <v>1.8392648633338056</v>
      </c>
      <c r="P329" s="231">
        <f t="shared" si="60"/>
        <v>627.73544823679367</v>
      </c>
      <c r="Q329" s="237">
        <f t="shared" si="61"/>
        <v>110.35589180002833</v>
      </c>
      <c r="S329" s="55"/>
      <c r="T329" s="55"/>
    </row>
    <row r="330" spans="1:20" ht="12.75">
      <c r="A330" s="1073"/>
      <c r="B330" s="20">
        <v>7</v>
      </c>
      <c r="C330" s="440" t="s">
        <v>1003</v>
      </c>
      <c r="D330" s="233">
        <v>22</v>
      </c>
      <c r="E330" s="228" t="s">
        <v>52</v>
      </c>
      <c r="F330" s="399">
        <f t="shared" si="56"/>
        <v>18.61</v>
      </c>
      <c r="G330" s="399">
        <v>2.6471</v>
      </c>
      <c r="H330" s="399">
        <v>3.52</v>
      </c>
      <c r="I330" s="399">
        <v>12.4429</v>
      </c>
      <c r="J330" s="399">
        <v>1187.3800000000001</v>
      </c>
      <c r="K330" s="399">
        <f t="shared" si="62"/>
        <v>12.4429</v>
      </c>
      <c r="L330" s="399">
        <f t="shared" si="62"/>
        <v>1187.3800000000001</v>
      </c>
      <c r="M330" s="441">
        <f>K330/L330</f>
        <v>1.0479290538833397E-2</v>
      </c>
      <c r="N330" s="439">
        <v>175.8</v>
      </c>
      <c r="O330" s="236">
        <f t="shared" si="59"/>
        <v>1.8422592767269113</v>
      </c>
      <c r="P330" s="231">
        <f t="shared" si="60"/>
        <v>628.75743233000378</v>
      </c>
      <c r="Q330" s="237">
        <f t="shared" si="61"/>
        <v>110.53555660361468</v>
      </c>
      <c r="S330" s="55"/>
      <c r="T330" s="55"/>
    </row>
    <row r="331" spans="1:20" ht="12.75">
      <c r="A331" s="1073"/>
      <c r="B331" s="20">
        <v>8</v>
      </c>
      <c r="C331" s="440" t="s">
        <v>1004</v>
      </c>
      <c r="D331" s="233">
        <v>9</v>
      </c>
      <c r="E331" s="228">
        <v>1993</v>
      </c>
      <c r="F331" s="399">
        <f t="shared" si="56"/>
        <v>7.0000399999999994</v>
      </c>
      <c r="G331" s="399">
        <v>0.92789999999999995</v>
      </c>
      <c r="H331" s="399">
        <v>1.44</v>
      </c>
      <c r="I331" s="399">
        <v>4.6321399999999997</v>
      </c>
      <c r="J331" s="399">
        <v>443.61</v>
      </c>
      <c r="K331" s="399">
        <f t="shared" si="62"/>
        <v>4.6321399999999997</v>
      </c>
      <c r="L331" s="399">
        <f t="shared" si="62"/>
        <v>443.61</v>
      </c>
      <c r="M331" s="441">
        <f t="shared" si="58"/>
        <v>1.0441919704244719E-2</v>
      </c>
      <c r="N331" s="439">
        <v>175.8</v>
      </c>
      <c r="O331" s="236">
        <f t="shared" si="59"/>
        <v>1.8356894840062217</v>
      </c>
      <c r="P331" s="231">
        <f t="shared" si="60"/>
        <v>626.51518225468317</v>
      </c>
      <c r="Q331" s="237">
        <f t="shared" si="61"/>
        <v>110.14136904037331</v>
      </c>
      <c r="S331" s="55"/>
      <c r="T331" s="55"/>
    </row>
    <row r="332" spans="1:20" ht="12.75">
      <c r="A332" s="1073"/>
      <c r="B332" s="20">
        <v>9</v>
      </c>
      <c r="C332" s="440" t="s">
        <v>1005</v>
      </c>
      <c r="D332" s="233">
        <v>16</v>
      </c>
      <c r="E332" s="228">
        <v>1992</v>
      </c>
      <c r="F332" s="399">
        <f t="shared" si="56"/>
        <v>13.219999999999999</v>
      </c>
      <c r="G332" s="399">
        <v>1.2663</v>
      </c>
      <c r="H332" s="399">
        <v>2.4</v>
      </c>
      <c r="I332" s="399">
        <v>9.5536999999999992</v>
      </c>
      <c r="J332" s="399">
        <v>903.5</v>
      </c>
      <c r="K332" s="399">
        <f t="shared" si="62"/>
        <v>9.5536999999999992</v>
      </c>
      <c r="L332" s="399">
        <f t="shared" si="62"/>
        <v>903.5</v>
      </c>
      <c r="M332" s="441">
        <f t="shared" si="58"/>
        <v>1.0574100719424459E-2</v>
      </c>
      <c r="N332" s="439">
        <v>175.8</v>
      </c>
      <c r="O332" s="236">
        <f t="shared" si="59"/>
        <v>1.85892690647482</v>
      </c>
      <c r="P332" s="231">
        <f t="shared" si="60"/>
        <v>634.44604316546747</v>
      </c>
      <c r="Q332" s="237">
        <f t="shared" si="61"/>
        <v>111.53561438848919</v>
      </c>
      <c r="S332" s="55"/>
      <c r="T332" s="55"/>
    </row>
    <row r="333" spans="1:20" ht="13.5" thickBot="1">
      <c r="A333" s="1074"/>
      <c r="B333" s="23">
        <v>10</v>
      </c>
      <c r="C333" s="483" t="s">
        <v>1006</v>
      </c>
      <c r="D333" s="400">
        <v>40</v>
      </c>
      <c r="E333" s="400" t="s">
        <v>52</v>
      </c>
      <c r="F333" s="404">
        <f t="shared" si="56"/>
        <v>34.32</v>
      </c>
      <c r="G333" s="404">
        <v>4.0826000000000002</v>
      </c>
      <c r="H333" s="404">
        <v>6.4</v>
      </c>
      <c r="I333" s="404">
        <v>23.837399999999999</v>
      </c>
      <c r="J333" s="404">
        <v>2207.5500000000002</v>
      </c>
      <c r="K333" s="404">
        <f t="shared" si="62"/>
        <v>23.837399999999999</v>
      </c>
      <c r="L333" s="404">
        <f t="shared" si="62"/>
        <v>2207.5500000000002</v>
      </c>
      <c r="M333" s="443">
        <f t="shared" si="58"/>
        <v>1.0798124617788949E-2</v>
      </c>
      <c r="N333" s="439">
        <v>175.8</v>
      </c>
      <c r="O333" s="406">
        <f t="shared" si="59"/>
        <v>1.8983103078072974</v>
      </c>
      <c r="P333" s="406">
        <f t="shared" si="60"/>
        <v>647.88747706733693</v>
      </c>
      <c r="Q333" s="407">
        <f t="shared" si="61"/>
        <v>113.89861846843783</v>
      </c>
      <c r="S333" s="55"/>
      <c r="T333" s="55"/>
    </row>
    <row r="334" spans="1:20" ht="12.75">
      <c r="A334" s="1075" t="s">
        <v>424</v>
      </c>
      <c r="B334" s="108">
        <v>1</v>
      </c>
      <c r="C334" s="445" t="s">
        <v>1007</v>
      </c>
      <c r="D334" s="408">
        <v>60</v>
      </c>
      <c r="E334" s="408" t="s">
        <v>52</v>
      </c>
      <c r="F334" s="412">
        <f t="shared" si="56"/>
        <v>59.61</v>
      </c>
      <c r="G334" s="412">
        <v>5.9492000000000003</v>
      </c>
      <c r="H334" s="412">
        <v>9.6</v>
      </c>
      <c r="I334" s="412">
        <v>44.0608</v>
      </c>
      <c r="J334" s="412">
        <v>3300.96</v>
      </c>
      <c r="K334" s="412">
        <f>I334</f>
        <v>44.0608</v>
      </c>
      <c r="L334" s="412">
        <f>J334</f>
        <v>3300.96</v>
      </c>
      <c r="M334" s="521">
        <f t="shared" si="58"/>
        <v>1.3347874557704425E-2</v>
      </c>
      <c r="N334" s="522">
        <v>175.8</v>
      </c>
      <c r="O334" s="243">
        <f t="shared" si="59"/>
        <v>2.3465563472444382</v>
      </c>
      <c r="P334" s="243">
        <f t="shared" si="60"/>
        <v>800.87247346226559</v>
      </c>
      <c r="Q334" s="244">
        <f t="shared" si="61"/>
        <v>140.79338083466632</v>
      </c>
      <c r="S334" s="55"/>
      <c r="T334" s="55"/>
    </row>
    <row r="335" spans="1:20" ht="12.75">
      <c r="A335" s="1076"/>
      <c r="B335" s="99">
        <v>2</v>
      </c>
      <c r="C335" s="452" t="s">
        <v>1008</v>
      </c>
      <c r="D335" s="413">
        <v>9</v>
      </c>
      <c r="E335" s="446" t="s">
        <v>52</v>
      </c>
      <c r="F335" s="417">
        <f t="shared" si="56"/>
        <v>11.134</v>
      </c>
      <c r="G335" s="417">
        <v>1.2553000000000001</v>
      </c>
      <c r="H335" s="417">
        <v>1.44</v>
      </c>
      <c r="I335" s="417">
        <v>8.4387000000000008</v>
      </c>
      <c r="J335" s="417">
        <v>624.82000000000005</v>
      </c>
      <c r="K335" s="447">
        <f t="shared" ref="K335:L343" si="63">I335</f>
        <v>8.4387000000000008</v>
      </c>
      <c r="L335" s="447">
        <f t="shared" si="63"/>
        <v>624.82000000000005</v>
      </c>
      <c r="M335" s="453">
        <f t="shared" si="58"/>
        <v>1.3505809673185877E-2</v>
      </c>
      <c r="N335" s="449">
        <v>175.8</v>
      </c>
      <c r="O335" s="246">
        <f t="shared" si="59"/>
        <v>2.3743213405460772</v>
      </c>
      <c r="P335" s="450">
        <f t="shared" si="60"/>
        <v>810.34858039115261</v>
      </c>
      <c r="Q335" s="247">
        <f t="shared" si="61"/>
        <v>142.45928043276464</v>
      </c>
      <c r="S335" s="55"/>
      <c r="T335" s="55"/>
    </row>
    <row r="336" spans="1:20" ht="12.75">
      <c r="A336" s="1076"/>
      <c r="B336" s="99">
        <v>3</v>
      </c>
      <c r="C336" s="452" t="s">
        <v>1009</v>
      </c>
      <c r="D336" s="413">
        <v>12</v>
      </c>
      <c r="E336" s="446" t="s">
        <v>52</v>
      </c>
      <c r="F336" s="417">
        <f t="shared" si="56"/>
        <v>12.780999999999999</v>
      </c>
      <c r="G336" s="417">
        <v>1.3427</v>
      </c>
      <c r="H336" s="417">
        <v>1.92</v>
      </c>
      <c r="I336" s="417">
        <v>9.5183</v>
      </c>
      <c r="J336" s="417">
        <v>703.72</v>
      </c>
      <c r="K336" s="447">
        <f t="shared" si="63"/>
        <v>9.5183</v>
      </c>
      <c r="L336" s="447">
        <f t="shared" si="63"/>
        <v>703.72</v>
      </c>
      <c r="M336" s="453">
        <f t="shared" si="58"/>
        <v>1.3525692036605468E-2</v>
      </c>
      <c r="N336" s="449">
        <v>175.8</v>
      </c>
      <c r="O336" s="246">
        <f t="shared" si="59"/>
        <v>2.3778166600352413</v>
      </c>
      <c r="P336" s="450">
        <f t="shared" si="60"/>
        <v>811.54152219632806</v>
      </c>
      <c r="Q336" s="247">
        <f t="shared" si="61"/>
        <v>142.6689996021145</v>
      </c>
      <c r="S336" s="55"/>
      <c r="T336" s="55"/>
    </row>
    <row r="337" spans="1:20" ht="12.75">
      <c r="A337" s="1076"/>
      <c r="B337" s="99">
        <v>4</v>
      </c>
      <c r="C337" s="452" t="s">
        <v>1010</v>
      </c>
      <c r="D337" s="413">
        <v>8</v>
      </c>
      <c r="E337" s="446" t="s">
        <v>52</v>
      </c>
      <c r="F337" s="417">
        <f t="shared" si="56"/>
        <v>8.4</v>
      </c>
      <c r="G337" s="417">
        <v>0.37659999999999999</v>
      </c>
      <c r="H337" s="417">
        <v>1.1200000000000001</v>
      </c>
      <c r="I337" s="417">
        <v>6.9034000000000004</v>
      </c>
      <c r="J337" s="417">
        <v>509.44</v>
      </c>
      <c r="K337" s="447">
        <f t="shared" si="63"/>
        <v>6.9034000000000004</v>
      </c>
      <c r="L337" s="447">
        <f t="shared" si="63"/>
        <v>509.44</v>
      </c>
      <c r="M337" s="453">
        <f t="shared" si="58"/>
        <v>1.3550957914572866E-2</v>
      </c>
      <c r="N337" s="449">
        <v>175.8</v>
      </c>
      <c r="O337" s="246">
        <f t="shared" si="59"/>
        <v>2.3822584013819101</v>
      </c>
      <c r="P337" s="450">
        <f t="shared" si="60"/>
        <v>813.05747487437202</v>
      </c>
      <c r="Q337" s="247">
        <f t="shared" si="61"/>
        <v>142.9355040829146</v>
      </c>
      <c r="S337" s="55"/>
      <c r="T337" s="55"/>
    </row>
    <row r="338" spans="1:20" ht="12.75">
      <c r="A338" s="1076"/>
      <c r="B338" s="99">
        <v>5</v>
      </c>
      <c r="C338" s="452" t="s">
        <v>1011</v>
      </c>
      <c r="D338" s="413">
        <v>22</v>
      </c>
      <c r="E338" s="446" t="s">
        <v>52</v>
      </c>
      <c r="F338" s="417">
        <f t="shared" si="56"/>
        <v>21.62</v>
      </c>
      <c r="G338" s="417">
        <v>2.4834000000000001</v>
      </c>
      <c r="H338" s="417">
        <v>3.52</v>
      </c>
      <c r="I338" s="417">
        <v>15.6166</v>
      </c>
      <c r="J338" s="417">
        <v>1148.3499999999999</v>
      </c>
      <c r="K338" s="447">
        <f t="shared" si="63"/>
        <v>15.6166</v>
      </c>
      <c r="L338" s="447">
        <f t="shared" si="63"/>
        <v>1148.3499999999999</v>
      </c>
      <c r="M338" s="453">
        <f t="shared" si="58"/>
        <v>1.3599164017938783E-2</v>
      </c>
      <c r="N338" s="449">
        <v>175.8</v>
      </c>
      <c r="O338" s="246">
        <f t="shared" si="59"/>
        <v>2.3907330343536382</v>
      </c>
      <c r="P338" s="450">
        <f t="shared" si="60"/>
        <v>815.94984107632695</v>
      </c>
      <c r="Q338" s="247">
        <f t="shared" si="61"/>
        <v>143.44398206121829</v>
      </c>
      <c r="S338" s="55"/>
      <c r="T338" s="55"/>
    </row>
    <row r="339" spans="1:20" ht="12.75">
      <c r="A339" s="1076"/>
      <c r="B339" s="99">
        <v>6</v>
      </c>
      <c r="C339" s="452" t="s">
        <v>1012</v>
      </c>
      <c r="D339" s="413">
        <v>20</v>
      </c>
      <c r="E339" s="446" t="s">
        <v>52</v>
      </c>
      <c r="F339" s="417">
        <f t="shared" si="56"/>
        <v>20.091909999999999</v>
      </c>
      <c r="G339" s="417">
        <v>2.3469000000000002</v>
      </c>
      <c r="H339" s="417">
        <v>3.2</v>
      </c>
      <c r="I339" s="417">
        <v>14.54501</v>
      </c>
      <c r="J339" s="417">
        <v>1041.05</v>
      </c>
      <c r="K339" s="447">
        <f t="shared" si="63"/>
        <v>14.54501</v>
      </c>
      <c r="L339" s="447">
        <f t="shared" si="63"/>
        <v>1041.05</v>
      </c>
      <c r="M339" s="453">
        <f t="shared" si="58"/>
        <v>1.3971480716584219E-2</v>
      </c>
      <c r="N339" s="449">
        <v>175.8</v>
      </c>
      <c r="O339" s="246">
        <f t="shared" si="59"/>
        <v>2.4561863099755059</v>
      </c>
      <c r="P339" s="450">
        <f t="shared" si="60"/>
        <v>838.28884299505307</v>
      </c>
      <c r="Q339" s="247">
        <f t="shared" si="61"/>
        <v>147.37117859853032</v>
      </c>
      <c r="S339" s="55"/>
      <c r="T339" s="55"/>
    </row>
    <row r="340" spans="1:20" ht="12.75">
      <c r="A340" s="1076"/>
      <c r="B340" s="99">
        <v>7</v>
      </c>
      <c r="C340" s="452" t="s">
        <v>1013</v>
      </c>
      <c r="D340" s="413">
        <v>18</v>
      </c>
      <c r="E340" s="446" t="s">
        <v>52</v>
      </c>
      <c r="F340" s="417">
        <f>G340+H340+I340</f>
        <v>25.02</v>
      </c>
      <c r="G340" s="417">
        <v>2.5926</v>
      </c>
      <c r="H340" s="417">
        <v>3.2</v>
      </c>
      <c r="I340" s="417">
        <v>19.227399999999999</v>
      </c>
      <c r="J340" s="417">
        <v>1079.99</v>
      </c>
      <c r="K340" s="447">
        <f t="shared" si="63"/>
        <v>19.227399999999999</v>
      </c>
      <c r="L340" s="447">
        <f t="shared" si="63"/>
        <v>1079.99</v>
      </c>
      <c r="M340" s="453">
        <f t="shared" si="58"/>
        <v>1.7803312993638829E-2</v>
      </c>
      <c r="N340" s="449">
        <v>175.8</v>
      </c>
      <c r="O340" s="246">
        <f t="shared" si="59"/>
        <v>3.1298224242817065</v>
      </c>
      <c r="P340" s="450">
        <f t="shared" si="60"/>
        <v>1068.1987796183296</v>
      </c>
      <c r="Q340" s="247">
        <f t="shared" si="61"/>
        <v>187.78934545690234</v>
      </c>
      <c r="S340" s="55"/>
      <c r="T340" s="55"/>
    </row>
    <row r="341" spans="1:20" ht="12.75">
      <c r="A341" s="1076"/>
      <c r="B341" s="99">
        <v>8</v>
      </c>
      <c r="C341" s="452" t="s">
        <v>1014</v>
      </c>
      <c r="D341" s="413">
        <v>20</v>
      </c>
      <c r="E341" s="446" t="s">
        <v>52</v>
      </c>
      <c r="F341" s="417">
        <f t="shared" si="56"/>
        <v>20.122</v>
      </c>
      <c r="G341" s="417">
        <v>1.8556999999999999</v>
      </c>
      <c r="H341" s="417">
        <v>3.2</v>
      </c>
      <c r="I341" s="417">
        <v>15.0663</v>
      </c>
      <c r="J341" s="417">
        <v>1062.5999999999999</v>
      </c>
      <c r="K341" s="447">
        <f t="shared" si="63"/>
        <v>15.0663</v>
      </c>
      <c r="L341" s="447">
        <f t="shared" si="63"/>
        <v>1062.5999999999999</v>
      </c>
      <c r="M341" s="453">
        <f t="shared" si="58"/>
        <v>1.4178712591756071E-2</v>
      </c>
      <c r="N341" s="449">
        <v>175.8</v>
      </c>
      <c r="O341" s="246">
        <f t="shared" si="59"/>
        <v>2.4926176736307175</v>
      </c>
      <c r="P341" s="450">
        <f t="shared" si="60"/>
        <v>850.72275550536426</v>
      </c>
      <c r="Q341" s="247">
        <f t="shared" si="61"/>
        <v>149.55706041784305</v>
      </c>
      <c r="S341" s="55"/>
      <c r="T341" s="55"/>
    </row>
    <row r="342" spans="1:20" ht="12.75">
      <c r="A342" s="1077"/>
      <c r="B342" s="99">
        <v>9</v>
      </c>
      <c r="C342" s="452" t="s">
        <v>1015</v>
      </c>
      <c r="D342" s="413">
        <v>20</v>
      </c>
      <c r="E342" s="446" t="s">
        <v>52</v>
      </c>
      <c r="F342" s="417">
        <f t="shared" si="56"/>
        <v>20.283999999999999</v>
      </c>
      <c r="G342" s="417">
        <v>2.2924000000000002</v>
      </c>
      <c r="H342" s="417">
        <v>3.2</v>
      </c>
      <c r="I342" s="417">
        <v>14.791600000000001</v>
      </c>
      <c r="J342" s="417">
        <v>1040.33</v>
      </c>
      <c r="K342" s="447">
        <f t="shared" si="63"/>
        <v>14.791600000000001</v>
      </c>
      <c r="L342" s="447">
        <f t="shared" si="63"/>
        <v>1040.33</v>
      </c>
      <c r="M342" s="453">
        <f t="shared" si="58"/>
        <v>1.4218180769563505E-2</v>
      </c>
      <c r="N342" s="449">
        <v>175.8</v>
      </c>
      <c r="O342" s="246">
        <f t="shared" si="59"/>
        <v>2.4995561792892644</v>
      </c>
      <c r="P342" s="450">
        <f t="shared" si="60"/>
        <v>853.09084617381041</v>
      </c>
      <c r="Q342" s="247">
        <f t="shared" si="61"/>
        <v>149.97337075735587</v>
      </c>
      <c r="S342" s="55"/>
      <c r="T342" s="55"/>
    </row>
    <row r="343" spans="1:20" ht="13.5" thickBot="1">
      <c r="A343" s="1078"/>
      <c r="B343" s="99">
        <v>10</v>
      </c>
      <c r="C343" s="452" t="s">
        <v>1016</v>
      </c>
      <c r="D343" s="420">
        <v>22</v>
      </c>
      <c r="E343" s="420" t="s">
        <v>52</v>
      </c>
      <c r="F343" s="424">
        <f t="shared" si="56"/>
        <v>21.92</v>
      </c>
      <c r="G343" s="424">
        <v>1.8010999999999999</v>
      </c>
      <c r="H343" s="424">
        <v>3.52</v>
      </c>
      <c r="I343" s="424">
        <v>16.5989</v>
      </c>
      <c r="J343" s="417">
        <v>1155.6300000000001</v>
      </c>
      <c r="K343" s="713">
        <f t="shared" si="63"/>
        <v>16.5989</v>
      </c>
      <c r="L343" s="713">
        <f t="shared" si="63"/>
        <v>1155.6300000000001</v>
      </c>
      <c r="M343" s="455">
        <f t="shared" si="58"/>
        <v>1.4363507350968734E-2</v>
      </c>
      <c r="N343" s="449">
        <v>175.8</v>
      </c>
      <c r="O343" s="249">
        <f t="shared" si="59"/>
        <v>2.5251045923003037</v>
      </c>
      <c r="P343" s="249">
        <f t="shared" si="60"/>
        <v>861.81044105812407</v>
      </c>
      <c r="Q343" s="250">
        <f t="shared" si="61"/>
        <v>151.50627553801823</v>
      </c>
      <c r="S343" s="55"/>
      <c r="T343" s="55"/>
    </row>
    <row r="344" spans="1:20" ht="12.75">
      <c r="A344" s="1088" t="s">
        <v>425</v>
      </c>
      <c r="B344" s="24">
        <v>1</v>
      </c>
      <c r="C344" s="100" t="s">
        <v>1017</v>
      </c>
      <c r="D344" s="344">
        <v>5</v>
      </c>
      <c r="E344" s="344" t="s">
        <v>52</v>
      </c>
      <c r="F344" s="198">
        <f t="shared" si="56"/>
        <v>4.3</v>
      </c>
      <c r="G344" s="198">
        <v>0.49120000000000003</v>
      </c>
      <c r="H344" s="198">
        <v>0.8</v>
      </c>
      <c r="I344" s="198">
        <v>3.0087999999999999</v>
      </c>
      <c r="J344" s="198">
        <v>192.6</v>
      </c>
      <c r="K344" s="198">
        <f>I344</f>
        <v>3.0087999999999999</v>
      </c>
      <c r="L344" s="198">
        <f>J344</f>
        <v>192.6</v>
      </c>
      <c r="M344" s="199">
        <f t="shared" si="58"/>
        <v>1.5622014537902388E-2</v>
      </c>
      <c r="N344" s="518">
        <v>175.8</v>
      </c>
      <c r="O344" s="201">
        <f t="shared" si="59"/>
        <v>2.7463501557632397</v>
      </c>
      <c r="P344" s="201">
        <f t="shared" si="60"/>
        <v>937.32087227414331</v>
      </c>
      <c r="Q344" s="202">
        <f t="shared" si="61"/>
        <v>164.78100934579442</v>
      </c>
      <c r="S344" s="55"/>
      <c r="T344" s="55"/>
    </row>
    <row r="345" spans="1:20" ht="12.75">
      <c r="A345" s="1066"/>
      <c r="B345" s="26">
        <v>2</v>
      </c>
      <c r="C345" s="345" t="s">
        <v>1018</v>
      </c>
      <c r="D345" s="346">
        <v>6</v>
      </c>
      <c r="E345" s="456" t="s">
        <v>52</v>
      </c>
      <c r="F345" s="347">
        <f t="shared" si="56"/>
        <v>7.16</v>
      </c>
      <c r="G345" s="347">
        <v>0.70950000000000002</v>
      </c>
      <c r="H345" s="346">
        <v>0.96</v>
      </c>
      <c r="I345" s="347">
        <v>5.4904999999999999</v>
      </c>
      <c r="J345" s="346">
        <v>337.61</v>
      </c>
      <c r="K345" s="347">
        <f t="shared" ref="K345:L353" si="64">I345</f>
        <v>5.4904999999999999</v>
      </c>
      <c r="L345" s="457">
        <f t="shared" si="64"/>
        <v>337.61</v>
      </c>
      <c r="M345" s="348">
        <f t="shared" si="58"/>
        <v>1.6262847664464914E-2</v>
      </c>
      <c r="N345" s="458">
        <v>175.8</v>
      </c>
      <c r="O345" s="350">
        <f t="shared" si="59"/>
        <v>2.8590086194129323</v>
      </c>
      <c r="P345" s="277">
        <f t="shared" si="60"/>
        <v>975.77085986789484</v>
      </c>
      <c r="Q345" s="351">
        <f t="shared" si="61"/>
        <v>171.54051716477593</v>
      </c>
      <c r="S345" s="55"/>
      <c r="T345" s="55"/>
    </row>
    <row r="346" spans="1:20" ht="12.75">
      <c r="A346" s="1066"/>
      <c r="B346" s="26">
        <v>3</v>
      </c>
      <c r="C346" s="345" t="s">
        <v>1019</v>
      </c>
      <c r="D346" s="346">
        <v>4</v>
      </c>
      <c r="E346" s="456" t="s">
        <v>52</v>
      </c>
      <c r="F346" s="347">
        <f t="shared" si="56"/>
        <v>5.3659999999999997</v>
      </c>
      <c r="G346" s="347">
        <v>0.43659999999999999</v>
      </c>
      <c r="H346" s="347">
        <v>0.64</v>
      </c>
      <c r="I346" s="347">
        <v>4.2893999999999997</v>
      </c>
      <c r="J346" s="347">
        <v>254.45</v>
      </c>
      <c r="K346" s="347">
        <f t="shared" si="64"/>
        <v>4.2893999999999997</v>
      </c>
      <c r="L346" s="457">
        <f t="shared" si="64"/>
        <v>254.45</v>
      </c>
      <c r="M346" s="348">
        <f t="shared" si="58"/>
        <v>1.6857535861662408E-2</v>
      </c>
      <c r="N346" s="458">
        <v>175.8</v>
      </c>
      <c r="O346" s="350">
        <f t="shared" si="59"/>
        <v>2.9635548044802515</v>
      </c>
      <c r="P346" s="277">
        <f t="shared" si="60"/>
        <v>1011.4521516997446</v>
      </c>
      <c r="Q346" s="351">
        <f t="shared" si="61"/>
        <v>177.81328826881511</v>
      </c>
      <c r="S346" s="55"/>
      <c r="T346" s="55"/>
    </row>
    <row r="347" spans="1:20" ht="12.75">
      <c r="A347" s="1066"/>
      <c r="B347" s="26">
        <v>4</v>
      </c>
      <c r="C347" s="345" t="s">
        <v>1020</v>
      </c>
      <c r="D347" s="346">
        <v>22</v>
      </c>
      <c r="E347" s="456" t="s">
        <v>52</v>
      </c>
      <c r="F347" s="347">
        <f>G347+H347+I347</f>
        <v>26.009999999999998</v>
      </c>
      <c r="G347" s="347">
        <v>2.4561000000000002</v>
      </c>
      <c r="H347" s="347">
        <v>3.52</v>
      </c>
      <c r="I347" s="347">
        <v>20.033899999999999</v>
      </c>
      <c r="J347" s="347">
        <v>1180.93</v>
      </c>
      <c r="K347" s="347">
        <f t="shared" si="64"/>
        <v>20.033899999999999</v>
      </c>
      <c r="L347" s="457">
        <f t="shared" si="64"/>
        <v>1180.93</v>
      </c>
      <c r="M347" s="348">
        <f t="shared" si="58"/>
        <v>1.6964511020974994E-2</v>
      </c>
      <c r="N347" s="458">
        <v>175.8</v>
      </c>
      <c r="O347" s="350">
        <f t="shared" si="59"/>
        <v>2.9823610374874043</v>
      </c>
      <c r="P347" s="277">
        <f t="shared" si="60"/>
        <v>1017.8706612584996</v>
      </c>
      <c r="Q347" s="351">
        <f t="shared" si="61"/>
        <v>178.94166224924422</v>
      </c>
      <c r="S347" s="55"/>
      <c r="T347" s="55"/>
    </row>
    <row r="348" spans="1:20" ht="12.75">
      <c r="A348" s="1066"/>
      <c r="B348" s="26">
        <v>5</v>
      </c>
      <c r="C348" s="345" t="s">
        <v>1021</v>
      </c>
      <c r="D348" s="346">
        <v>4</v>
      </c>
      <c r="E348" s="456" t="s">
        <v>52</v>
      </c>
      <c r="F348" s="347">
        <f t="shared" si="56"/>
        <v>3.5</v>
      </c>
      <c r="G348" s="347">
        <v>0.16370000000000001</v>
      </c>
      <c r="H348" s="347">
        <v>0.56000000000000005</v>
      </c>
      <c r="I348" s="347">
        <v>2.7763</v>
      </c>
      <c r="J348" s="347">
        <v>162.94</v>
      </c>
      <c r="K348" s="347">
        <f t="shared" si="64"/>
        <v>2.7763</v>
      </c>
      <c r="L348" s="457">
        <f t="shared" si="64"/>
        <v>162.94</v>
      </c>
      <c r="M348" s="348">
        <f t="shared" si="58"/>
        <v>1.7038787283662697E-2</v>
      </c>
      <c r="N348" s="458">
        <v>175.8</v>
      </c>
      <c r="O348" s="350">
        <f t="shared" si="59"/>
        <v>2.9954188044679024</v>
      </c>
      <c r="P348" s="277">
        <f t="shared" si="60"/>
        <v>1022.3272370197618</v>
      </c>
      <c r="Q348" s="351">
        <f t="shared" si="61"/>
        <v>179.72512826807412</v>
      </c>
      <c r="S348" s="55"/>
      <c r="T348" s="55"/>
    </row>
    <row r="349" spans="1:20" ht="12.75">
      <c r="A349" s="1066"/>
      <c r="B349" s="26">
        <v>6</v>
      </c>
      <c r="C349" s="345" t="s">
        <v>1022</v>
      </c>
      <c r="D349" s="346">
        <v>20</v>
      </c>
      <c r="E349" s="456" t="s">
        <v>52</v>
      </c>
      <c r="F349" s="347">
        <f t="shared" si="56"/>
        <v>24.696999999999999</v>
      </c>
      <c r="G349" s="347">
        <v>2.8927</v>
      </c>
      <c r="H349" s="347">
        <v>3.2</v>
      </c>
      <c r="I349" s="347">
        <v>18.604299999999999</v>
      </c>
      <c r="J349" s="347">
        <v>1064.93</v>
      </c>
      <c r="K349" s="347">
        <f t="shared" si="64"/>
        <v>18.604299999999999</v>
      </c>
      <c r="L349" s="457">
        <f t="shared" si="64"/>
        <v>1064.93</v>
      </c>
      <c r="M349" s="348">
        <f t="shared" si="58"/>
        <v>1.7469974552317989E-2</v>
      </c>
      <c r="N349" s="458">
        <v>175.8</v>
      </c>
      <c r="O349" s="350">
        <f t="shared" si="59"/>
        <v>3.0712215262975029</v>
      </c>
      <c r="P349" s="277">
        <f t="shared" si="60"/>
        <v>1048.1984731390794</v>
      </c>
      <c r="Q349" s="351">
        <f t="shared" si="61"/>
        <v>184.27329157785019</v>
      </c>
      <c r="S349" s="55"/>
      <c r="T349" s="55"/>
    </row>
    <row r="350" spans="1:20" ht="12.75">
      <c r="A350" s="1066"/>
      <c r="B350" s="26">
        <v>7</v>
      </c>
      <c r="C350" s="345" t="s">
        <v>1023</v>
      </c>
      <c r="D350" s="346">
        <v>6</v>
      </c>
      <c r="E350" s="456" t="s">
        <v>52</v>
      </c>
      <c r="F350" s="347">
        <f t="shared" si="56"/>
        <v>4.3</v>
      </c>
      <c r="G350" s="347">
        <v>0.27289999999999998</v>
      </c>
      <c r="H350" s="347">
        <v>0</v>
      </c>
      <c r="I350" s="347">
        <v>4.0270999999999999</v>
      </c>
      <c r="J350" s="347">
        <v>229.69</v>
      </c>
      <c r="K350" s="347">
        <f t="shared" si="64"/>
        <v>4.0270999999999999</v>
      </c>
      <c r="L350" s="457">
        <f t="shared" si="64"/>
        <v>229.69</v>
      </c>
      <c r="M350" s="348">
        <f t="shared" si="58"/>
        <v>1.7532761548173625E-2</v>
      </c>
      <c r="N350" s="458">
        <v>175.8</v>
      </c>
      <c r="O350" s="350">
        <f t="shared" si="59"/>
        <v>3.0822594801689234</v>
      </c>
      <c r="P350" s="277">
        <f t="shared" si="60"/>
        <v>1051.9656928904176</v>
      </c>
      <c r="Q350" s="351">
        <f t="shared" si="61"/>
        <v>184.93556881013541</v>
      </c>
      <c r="S350" s="55"/>
      <c r="T350" s="55"/>
    </row>
    <row r="351" spans="1:20" ht="12.75">
      <c r="A351" s="1066"/>
      <c r="B351" s="26">
        <v>8</v>
      </c>
      <c r="C351" s="345" t="s">
        <v>1024</v>
      </c>
      <c r="D351" s="346">
        <v>12</v>
      </c>
      <c r="E351" s="456" t="s">
        <v>52</v>
      </c>
      <c r="F351" s="347">
        <f t="shared" si="56"/>
        <v>15.733000000000001</v>
      </c>
      <c r="G351" s="347">
        <v>1.3045</v>
      </c>
      <c r="H351" s="347">
        <v>1.92</v>
      </c>
      <c r="I351" s="347">
        <v>12.5085</v>
      </c>
      <c r="J351" s="347">
        <v>705.95</v>
      </c>
      <c r="K351" s="347">
        <f t="shared" si="64"/>
        <v>12.5085</v>
      </c>
      <c r="L351" s="457">
        <f t="shared" si="64"/>
        <v>705.95</v>
      </c>
      <c r="M351" s="348">
        <f t="shared" si="58"/>
        <v>1.7718676960124653E-2</v>
      </c>
      <c r="N351" s="458">
        <v>175.8</v>
      </c>
      <c r="O351" s="350">
        <f t="shared" si="59"/>
        <v>3.1149434095899142</v>
      </c>
      <c r="P351" s="277">
        <f t="shared" si="60"/>
        <v>1063.1206176074793</v>
      </c>
      <c r="Q351" s="351">
        <f t="shared" si="61"/>
        <v>186.89660457539489</v>
      </c>
      <c r="S351" s="55"/>
      <c r="T351" s="55"/>
    </row>
    <row r="352" spans="1:20" ht="12.75">
      <c r="A352" s="1066"/>
      <c r="B352" s="26">
        <v>9</v>
      </c>
      <c r="C352" s="345" t="s">
        <v>1025</v>
      </c>
      <c r="D352" s="346">
        <v>18</v>
      </c>
      <c r="E352" s="456" t="s">
        <v>52</v>
      </c>
      <c r="F352" s="347">
        <f t="shared" si="56"/>
        <v>17.875</v>
      </c>
      <c r="G352" s="347">
        <v>1.6919999999999999</v>
      </c>
      <c r="H352" s="347">
        <v>0</v>
      </c>
      <c r="I352" s="347">
        <v>16.183</v>
      </c>
      <c r="J352" s="347">
        <v>788.29</v>
      </c>
      <c r="K352" s="347">
        <f t="shared" si="64"/>
        <v>16.183</v>
      </c>
      <c r="L352" s="457">
        <f t="shared" si="64"/>
        <v>788.29</v>
      </c>
      <c r="M352" s="348">
        <f t="shared" si="58"/>
        <v>2.0529246850778268E-2</v>
      </c>
      <c r="N352" s="458">
        <v>175.8</v>
      </c>
      <c r="O352" s="350">
        <f t="shared" si="59"/>
        <v>3.6090415963668199</v>
      </c>
      <c r="P352" s="277">
        <f t="shared" si="60"/>
        <v>1231.754811046696</v>
      </c>
      <c r="Q352" s="351">
        <f t="shared" si="61"/>
        <v>216.54249578200918</v>
      </c>
      <c r="S352" s="55"/>
      <c r="T352" s="55"/>
    </row>
    <row r="353" spans="1:20" ht="13.5" thickBot="1">
      <c r="A353" s="1097"/>
      <c r="B353" s="26">
        <v>10</v>
      </c>
      <c r="C353" s="352" t="s">
        <v>1026</v>
      </c>
      <c r="D353" s="353">
        <v>10</v>
      </c>
      <c r="E353" s="353" t="s">
        <v>52</v>
      </c>
      <c r="F353" s="354">
        <f t="shared" si="56"/>
        <v>8.3030000000000008</v>
      </c>
      <c r="G353" s="354">
        <v>0.76500000000000001</v>
      </c>
      <c r="H353" s="354">
        <v>0</v>
      </c>
      <c r="I353" s="354">
        <v>7.5380000000000003</v>
      </c>
      <c r="J353" s="354">
        <v>314.19</v>
      </c>
      <c r="K353" s="354">
        <f t="shared" si="64"/>
        <v>7.5380000000000003</v>
      </c>
      <c r="L353" s="714">
        <f t="shared" si="64"/>
        <v>314.19</v>
      </c>
      <c r="M353" s="355">
        <f t="shared" si="58"/>
        <v>2.3991852064037686E-2</v>
      </c>
      <c r="N353" s="356">
        <v>175.8</v>
      </c>
      <c r="O353" s="358">
        <f t="shared" si="59"/>
        <v>4.2177675928578253</v>
      </c>
      <c r="P353" s="358">
        <f t="shared" si="60"/>
        <v>1439.511123842261</v>
      </c>
      <c r="Q353" s="205">
        <f t="shared" si="61"/>
        <v>253.06605557146952</v>
      </c>
      <c r="S353" s="55"/>
      <c r="T353" s="55"/>
    </row>
    <row r="354" spans="1:20" ht="12.75">
      <c r="F354" s="123"/>
      <c r="G354" s="123"/>
      <c r="H354" s="123"/>
      <c r="I354" s="123"/>
      <c r="S354" s="55"/>
      <c r="T354" s="55"/>
    </row>
    <row r="355" spans="1:20" ht="14.25" customHeight="1">
      <c r="F355" s="123"/>
      <c r="G355" s="123"/>
      <c r="H355" s="123"/>
      <c r="I355" s="123"/>
      <c r="S355" s="55"/>
      <c r="T355" s="55"/>
    </row>
    <row r="356" spans="1:20" ht="15">
      <c r="A356" s="1035" t="s">
        <v>313</v>
      </c>
      <c r="B356" s="1035"/>
      <c r="C356" s="1035"/>
      <c r="D356" s="1035"/>
      <c r="E356" s="1035"/>
      <c r="F356" s="1035"/>
      <c r="G356" s="1035"/>
      <c r="H356" s="1035"/>
      <c r="I356" s="1035"/>
      <c r="J356" s="1035"/>
      <c r="K356" s="1035"/>
      <c r="L356" s="1035"/>
      <c r="M356" s="1035"/>
      <c r="N356" s="1035"/>
      <c r="O356" s="1035"/>
      <c r="P356" s="1035"/>
      <c r="Q356" s="1035"/>
      <c r="S356" s="601"/>
      <c r="T356" s="601"/>
    </row>
    <row r="357" spans="1:20" ht="13.5" thickBot="1">
      <c r="A357" s="1056" t="s">
        <v>1038</v>
      </c>
      <c r="B357" s="1056"/>
      <c r="C357" s="1056"/>
      <c r="D357" s="1056"/>
      <c r="E357" s="1056"/>
      <c r="F357" s="1056"/>
      <c r="G357" s="1056"/>
      <c r="H357" s="1056"/>
      <c r="I357" s="1056"/>
      <c r="J357" s="1056"/>
      <c r="K357" s="1056"/>
      <c r="L357" s="1056"/>
      <c r="M357" s="1056"/>
      <c r="N357" s="1056"/>
      <c r="O357" s="1056"/>
      <c r="P357" s="1056"/>
      <c r="Q357" s="1056"/>
      <c r="S357" s="55"/>
      <c r="T357" s="55"/>
    </row>
    <row r="358" spans="1:20" ht="12.75">
      <c r="A358" s="1041" t="s">
        <v>1</v>
      </c>
      <c r="B358" s="997" t="s">
        <v>0</v>
      </c>
      <c r="C358" s="1000" t="s">
        <v>2</v>
      </c>
      <c r="D358" s="1000" t="s">
        <v>3</v>
      </c>
      <c r="E358" s="1000" t="s">
        <v>13</v>
      </c>
      <c r="F358" s="1004" t="s">
        <v>14</v>
      </c>
      <c r="G358" s="1005"/>
      <c r="H358" s="1005"/>
      <c r="I358" s="1006"/>
      <c r="J358" s="1000" t="s">
        <v>4</v>
      </c>
      <c r="K358" s="1000" t="s">
        <v>15</v>
      </c>
      <c r="L358" s="1000" t="s">
        <v>5</v>
      </c>
      <c r="M358" s="1000" t="s">
        <v>6</v>
      </c>
      <c r="N358" s="1000" t="s">
        <v>16</v>
      </c>
      <c r="O358" s="1007" t="s">
        <v>17</v>
      </c>
      <c r="P358" s="1000" t="s">
        <v>25</v>
      </c>
      <c r="Q358" s="1009" t="s">
        <v>26</v>
      </c>
      <c r="S358" s="55"/>
      <c r="T358" s="55"/>
    </row>
    <row r="359" spans="1:20" ht="33.75">
      <c r="A359" s="1042"/>
      <c r="B359" s="998"/>
      <c r="C359" s="1001"/>
      <c r="D359" s="1003"/>
      <c r="E359" s="1003"/>
      <c r="F359" s="21" t="s">
        <v>18</v>
      </c>
      <c r="G359" s="21" t="s">
        <v>19</v>
      </c>
      <c r="H359" s="21" t="s">
        <v>20</v>
      </c>
      <c r="I359" s="21" t="s">
        <v>21</v>
      </c>
      <c r="J359" s="1003"/>
      <c r="K359" s="1003"/>
      <c r="L359" s="1003"/>
      <c r="M359" s="1003"/>
      <c r="N359" s="1003"/>
      <c r="O359" s="1008"/>
      <c r="P359" s="1003"/>
      <c r="Q359" s="1010"/>
      <c r="S359" s="55"/>
      <c r="T359" s="55"/>
    </row>
    <row r="360" spans="1:20" ht="12.75">
      <c r="A360" s="1043"/>
      <c r="B360" s="1044"/>
      <c r="C360" s="1003"/>
      <c r="D360" s="125" t="s">
        <v>7</v>
      </c>
      <c r="E360" s="125" t="s">
        <v>8</v>
      </c>
      <c r="F360" s="125" t="s">
        <v>9</v>
      </c>
      <c r="G360" s="125" t="s">
        <v>9</v>
      </c>
      <c r="H360" s="125" t="s">
        <v>9</v>
      </c>
      <c r="I360" s="125" t="s">
        <v>9</v>
      </c>
      <c r="J360" s="125" t="s">
        <v>22</v>
      </c>
      <c r="K360" s="125" t="s">
        <v>9</v>
      </c>
      <c r="L360" s="125" t="s">
        <v>22</v>
      </c>
      <c r="M360" s="125" t="s">
        <v>90</v>
      </c>
      <c r="N360" s="125" t="s">
        <v>10</v>
      </c>
      <c r="O360" s="125" t="s">
        <v>91</v>
      </c>
      <c r="P360" s="126" t="s">
        <v>27</v>
      </c>
      <c r="Q360" s="127" t="s">
        <v>28</v>
      </c>
      <c r="S360" s="55"/>
      <c r="T360" s="55"/>
    </row>
    <row r="361" spans="1:20" ht="13.5" thickBot="1">
      <c r="A361" s="128">
        <v>1</v>
      </c>
      <c r="B361" s="129">
        <v>2</v>
      </c>
      <c r="C361" s="130">
        <v>3</v>
      </c>
      <c r="D361" s="131">
        <v>4</v>
      </c>
      <c r="E361" s="131">
        <v>5</v>
      </c>
      <c r="F361" s="131">
        <v>6</v>
      </c>
      <c r="G361" s="131">
        <v>7</v>
      </c>
      <c r="H361" s="131">
        <v>8</v>
      </c>
      <c r="I361" s="131">
        <v>9</v>
      </c>
      <c r="J361" s="131">
        <v>10</v>
      </c>
      <c r="K361" s="131">
        <v>11</v>
      </c>
      <c r="L361" s="130">
        <v>12</v>
      </c>
      <c r="M361" s="131">
        <v>13</v>
      </c>
      <c r="N361" s="131">
        <v>14</v>
      </c>
      <c r="O361" s="132">
        <v>15</v>
      </c>
      <c r="P361" s="130">
        <v>16</v>
      </c>
      <c r="Q361" s="133">
        <v>17</v>
      </c>
      <c r="S361" s="55"/>
      <c r="T361" s="55"/>
    </row>
    <row r="362" spans="1:20" ht="12.75">
      <c r="A362" s="1037" t="s">
        <v>134</v>
      </c>
      <c r="B362" s="368">
        <v>1</v>
      </c>
      <c r="C362" s="1870" t="s">
        <v>282</v>
      </c>
      <c r="D362" s="1854">
        <v>30</v>
      </c>
      <c r="E362" s="1854">
        <v>1971</v>
      </c>
      <c r="F362" s="1855">
        <v>13.295999999999999</v>
      </c>
      <c r="G362" s="1856">
        <v>3.428966</v>
      </c>
      <c r="H362" s="1856">
        <v>4.8</v>
      </c>
      <c r="I362" s="1856">
        <v>5.0670299999999999</v>
      </c>
      <c r="J362" s="1856">
        <v>1569.65</v>
      </c>
      <c r="K362" s="1857">
        <v>5.0670299999999999</v>
      </c>
      <c r="L362" s="1856">
        <v>1569.65</v>
      </c>
      <c r="M362" s="1858">
        <v>3.2281272895231419E-3</v>
      </c>
      <c r="N362" s="1859">
        <v>292.01100000000002</v>
      </c>
      <c r="O362" s="1860">
        <v>0.94264867794094231</v>
      </c>
      <c r="P362" s="1861">
        <v>193.68763737138852</v>
      </c>
      <c r="Q362" s="1819">
        <v>56.558920676456538</v>
      </c>
      <c r="S362" s="55"/>
      <c r="T362" s="55"/>
    </row>
    <row r="363" spans="1:20" ht="12.75">
      <c r="A363" s="1038"/>
      <c r="B363" s="135">
        <v>2</v>
      </c>
      <c r="C363" s="1689" t="s">
        <v>284</v>
      </c>
      <c r="D363" s="1690">
        <v>36</v>
      </c>
      <c r="E363" s="1690">
        <v>1984</v>
      </c>
      <c r="F363" s="1691">
        <v>20.553100000000001</v>
      </c>
      <c r="G363" s="1692">
        <v>3.3557999999999999</v>
      </c>
      <c r="H363" s="1692">
        <v>8.64</v>
      </c>
      <c r="I363" s="1692">
        <v>8.5572979999999994</v>
      </c>
      <c r="J363" s="1692">
        <v>2249.59</v>
      </c>
      <c r="K363" s="1693">
        <v>8.5572979999999994</v>
      </c>
      <c r="L363" s="1692">
        <v>2249.59</v>
      </c>
      <c r="M363" s="1694">
        <v>3.8039367173573848E-3</v>
      </c>
      <c r="N363" s="1695">
        <v>292.01100000000002</v>
      </c>
      <c r="O363" s="1696">
        <v>1.1107913647722474</v>
      </c>
      <c r="P363" s="1697">
        <v>228.2362030414431</v>
      </c>
      <c r="Q363" s="1698">
        <v>66.647481886334845</v>
      </c>
      <c r="S363" s="55"/>
      <c r="T363" s="55"/>
    </row>
    <row r="364" spans="1:20" ht="12.75">
      <c r="A364" s="1038"/>
      <c r="B364" s="135">
        <v>3</v>
      </c>
      <c r="C364" s="1689" t="s">
        <v>283</v>
      </c>
      <c r="D364" s="1690">
        <v>20</v>
      </c>
      <c r="E364" s="1690">
        <v>1976</v>
      </c>
      <c r="F364" s="1691">
        <v>13.805</v>
      </c>
      <c r="G364" s="1692">
        <v>3.8811</v>
      </c>
      <c r="H364" s="1692">
        <v>3.04</v>
      </c>
      <c r="I364" s="1692">
        <v>6.8838999999999997</v>
      </c>
      <c r="J364" s="1692">
        <v>1720.29</v>
      </c>
      <c r="K364" s="1693">
        <v>6.8838999999999997</v>
      </c>
      <c r="L364" s="1692">
        <v>1720.29</v>
      </c>
      <c r="M364" s="1694">
        <v>4.0015927547099612E-3</v>
      </c>
      <c r="N364" s="1695">
        <v>292.01100000000002</v>
      </c>
      <c r="O364" s="1696">
        <v>1.1685091018956106</v>
      </c>
      <c r="P364" s="1697">
        <v>240.09556528259768</v>
      </c>
      <c r="Q364" s="1698">
        <v>70.110546113736632</v>
      </c>
      <c r="S364" s="55"/>
      <c r="T364" s="55"/>
    </row>
    <row r="365" spans="1:20" ht="12.75">
      <c r="A365" s="1038"/>
      <c r="B365" s="135">
        <v>4</v>
      </c>
      <c r="C365" s="1689" t="s">
        <v>286</v>
      </c>
      <c r="D365" s="1690">
        <v>34</v>
      </c>
      <c r="E365" s="1690">
        <v>2001</v>
      </c>
      <c r="F365" s="1691">
        <v>19.303999999999998</v>
      </c>
      <c r="G365" s="1692">
        <v>5.5009170000000003</v>
      </c>
      <c r="H365" s="1692">
        <v>5.44</v>
      </c>
      <c r="I365" s="1692">
        <v>8.3630820000000003</v>
      </c>
      <c r="J365" s="1692">
        <v>1747.92</v>
      </c>
      <c r="K365" s="1693">
        <v>8.3630820000000003</v>
      </c>
      <c r="L365" s="1692">
        <v>1747.92</v>
      </c>
      <c r="M365" s="1694">
        <v>4.7845908279555132E-3</v>
      </c>
      <c r="N365" s="1695">
        <v>292.01100000000002</v>
      </c>
      <c r="O365" s="1696">
        <v>1.3971531522621174</v>
      </c>
      <c r="P365" s="1697">
        <v>287.07544967733077</v>
      </c>
      <c r="Q365" s="1698">
        <v>83.829189135727034</v>
      </c>
      <c r="S365" s="55"/>
      <c r="T365" s="55"/>
    </row>
    <row r="366" spans="1:20" ht="12.75">
      <c r="A366" s="1038"/>
      <c r="B366" s="135">
        <v>5</v>
      </c>
      <c r="C366" s="1689" t="s">
        <v>288</v>
      </c>
      <c r="D366" s="1690">
        <v>21</v>
      </c>
      <c r="E366" s="1690">
        <v>2000</v>
      </c>
      <c r="F366" s="1691">
        <v>11.215999999999999</v>
      </c>
      <c r="G366" s="1692">
        <v>2.942212</v>
      </c>
      <c r="H366" s="1692">
        <v>2.64</v>
      </c>
      <c r="I366" s="1692">
        <v>5.6337880000000009</v>
      </c>
      <c r="J366" s="1692">
        <v>1105.27</v>
      </c>
      <c r="K366" s="1693">
        <v>5.6337880000000009</v>
      </c>
      <c r="L366" s="1692">
        <v>1105.27</v>
      </c>
      <c r="M366" s="1694">
        <v>5.0972052077772863E-3</v>
      </c>
      <c r="N366" s="1695">
        <v>292.01100000000002</v>
      </c>
      <c r="O366" s="1696">
        <v>1.4884399899282532</v>
      </c>
      <c r="P366" s="1697">
        <v>305.83231246663718</v>
      </c>
      <c r="Q366" s="1698">
        <v>89.306399395695195</v>
      </c>
      <c r="S366" s="55"/>
      <c r="T366" s="55"/>
    </row>
    <row r="367" spans="1:20" ht="12.75">
      <c r="A367" s="1038"/>
      <c r="B367" s="135">
        <v>6</v>
      </c>
      <c r="C367" s="1689" t="s">
        <v>290</v>
      </c>
      <c r="D367" s="1690">
        <v>93</v>
      </c>
      <c r="E367" s="1690">
        <v>1973</v>
      </c>
      <c r="F367" s="1691">
        <v>48.256999999999998</v>
      </c>
      <c r="G367" s="1692">
        <v>10.337799</v>
      </c>
      <c r="H367" s="1692">
        <v>14.4</v>
      </c>
      <c r="I367" s="1692">
        <v>23.519224999999999</v>
      </c>
      <c r="J367" s="1692">
        <v>4520.3</v>
      </c>
      <c r="K367" s="1693">
        <v>23.519224999999999</v>
      </c>
      <c r="L367" s="1692">
        <v>4520.3</v>
      </c>
      <c r="M367" s="1694">
        <v>5.2030230294449475E-3</v>
      </c>
      <c r="N367" s="1695">
        <v>292.01100000000002</v>
      </c>
      <c r="O367" s="1696">
        <v>1.5193399578512488</v>
      </c>
      <c r="P367" s="1697">
        <v>312.18138176669686</v>
      </c>
      <c r="Q367" s="1698">
        <v>91.160397471074916</v>
      </c>
      <c r="S367" s="55"/>
      <c r="T367" s="55"/>
    </row>
    <row r="368" spans="1:20" ht="12.75">
      <c r="A368" s="1038"/>
      <c r="B368" s="135">
        <v>7</v>
      </c>
      <c r="C368" s="1689" t="s">
        <v>287</v>
      </c>
      <c r="D368" s="1690">
        <v>30</v>
      </c>
      <c r="E368" s="1690">
        <v>1973</v>
      </c>
      <c r="F368" s="1691">
        <v>16.141500000000001</v>
      </c>
      <c r="G368" s="1692">
        <v>3.1670970000000001</v>
      </c>
      <c r="H368" s="1692">
        <v>4.8</v>
      </c>
      <c r="I368" s="1692">
        <v>8.1744050000000001</v>
      </c>
      <c r="J368" s="1692">
        <v>1569.45</v>
      </c>
      <c r="K368" s="1693">
        <v>8.1744050000000001</v>
      </c>
      <c r="L368" s="1692">
        <v>1569.45</v>
      </c>
      <c r="M368" s="1694">
        <v>5.2084520054796269E-3</v>
      </c>
      <c r="N368" s="1695">
        <v>292.01100000000002</v>
      </c>
      <c r="O368" s="1696">
        <v>1.5209252785721115</v>
      </c>
      <c r="P368" s="1697">
        <v>312.5071203287776</v>
      </c>
      <c r="Q368" s="1698">
        <v>91.255516714326689</v>
      </c>
      <c r="S368" s="55"/>
      <c r="T368" s="55"/>
    </row>
    <row r="369" spans="1:20" ht="12.75">
      <c r="A369" s="1038"/>
      <c r="B369" s="135">
        <v>8</v>
      </c>
      <c r="C369" s="1689" t="s">
        <v>285</v>
      </c>
      <c r="D369" s="1690">
        <v>10</v>
      </c>
      <c r="E369" s="1690">
        <v>1999</v>
      </c>
      <c r="F369" s="1691">
        <v>7.0441000000000003</v>
      </c>
      <c r="G369" s="1692">
        <v>0</v>
      </c>
      <c r="H369" s="1692">
        <v>0</v>
      </c>
      <c r="I369" s="1692">
        <v>7.0441000000000003</v>
      </c>
      <c r="J369" s="1692">
        <v>1261.9000000000001</v>
      </c>
      <c r="K369" s="1693">
        <v>7.0441000000000003</v>
      </c>
      <c r="L369" s="1692">
        <v>1261.9000000000001</v>
      </c>
      <c r="M369" s="1694">
        <v>5.5821380458039461E-3</v>
      </c>
      <c r="N369" s="1695">
        <v>292.01100000000002</v>
      </c>
      <c r="O369" s="1696">
        <v>1.6300457128932562</v>
      </c>
      <c r="P369" s="1697">
        <v>334.92828274823677</v>
      </c>
      <c r="Q369" s="1698">
        <v>97.802742773595369</v>
      </c>
      <c r="S369" s="55"/>
      <c r="T369" s="55"/>
    </row>
    <row r="370" spans="1:20" ht="12.75">
      <c r="A370" s="1038"/>
      <c r="B370" s="135">
        <v>9</v>
      </c>
      <c r="C370" s="1689" t="s">
        <v>289</v>
      </c>
      <c r="D370" s="1690">
        <v>55</v>
      </c>
      <c r="E370" s="1690">
        <v>1967</v>
      </c>
      <c r="F370" s="1691">
        <v>29.728000000000002</v>
      </c>
      <c r="G370" s="1692">
        <v>4.65707</v>
      </c>
      <c r="H370" s="1692">
        <v>8.8000000000000007</v>
      </c>
      <c r="I370" s="1692">
        <v>16.270928999999999</v>
      </c>
      <c r="J370" s="1692">
        <v>2582.1799999999998</v>
      </c>
      <c r="K370" s="1693">
        <v>16.270928999999999</v>
      </c>
      <c r="L370" s="1692">
        <v>2582.1799999999998</v>
      </c>
      <c r="M370" s="1694">
        <v>6.3012373266000043E-3</v>
      </c>
      <c r="N370" s="1695">
        <v>292.01100000000002</v>
      </c>
      <c r="O370" s="1696">
        <v>1.8400306129777939</v>
      </c>
      <c r="P370" s="1697">
        <v>378.07423959600027</v>
      </c>
      <c r="Q370" s="1698">
        <v>110.40183677866764</v>
      </c>
      <c r="S370" s="55"/>
      <c r="T370" s="55"/>
    </row>
    <row r="371" spans="1:20" ht="13.5" thickBot="1">
      <c r="A371" s="1038"/>
      <c r="B371" s="135">
        <v>10</v>
      </c>
      <c r="C371" s="1689" t="s">
        <v>291</v>
      </c>
      <c r="D371" s="1690">
        <v>40</v>
      </c>
      <c r="E371" s="1690">
        <v>2009</v>
      </c>
      <c r="F371" s="1691">
        <v>23.292000000000002</v>
      </c>
      <c r="G371" s="1692">
        <v>5.5085940000000004</v>
      </c>
      <c r="H371" s="1692">
        <v>3.2</v>
      </c>
      <c r="I371" s="1692">
        <v>14.583398000000001</v>
      </c>
      <c r="J371" s="1692">
        <v>2225.48</v>
      </c>
      <c r="K371" s="1693">
        <v>14.583398000000001</v>
      </c>
      <c r="L371" s="1692">
        <v>2225.48</v>
      </c>
      <c r="M371" s="1694">
        <v>6.552922515592142E-3</v>
      </c>
      <c r="N371" s="1695">
        <v>292.01100000000002</v>
      </c>
      <c r="O371" s="1696">
        <v>1.9135254567005771</v>
      </c>
      <c r="P371" s="1697">
        <v>393.17535093552851</v>
      </c>
      <c r="Q371" s="1698">
        <v>114.81152740203463</v>
      </c>
      <c r="S371" s="55"/>
      <c r="T371" s="55"/>
    </row>
    <row r="372" spans="1:20" ht="12.75">
      <c r="A372" s="1824" t="s">
        <v>142</v>
      </c>
      <c r="B372" s="266">
        <v>1</v>
      </c>
      <c r="C372" s="1825" t="s">
        <v>298</v>
      </c>
      <c r="D372" s="1826">
        <v>31</v>
      </c>
      <c r="E372" s="1826">
        <v>1972</v>
      </c>
      <c r="F372" s="1827">
        <v>17.477</v>
      </c>
      <c r="G372" s="1827">
        <v>2.681816</v>
      </c>
      <c r="H372" s="1827">
        <v>4.8</v>
      </c>
      <c r="I372" s="1827">
        <v>9.9951880000000006</v>
      </c>
      <c r="J372" s="1827">
        <v>1718.52</v>
      </c>
      <c r="K372" s="1828">
        <v>9.9951880000000006</v>
      </c>
      <c r="L372" s="1827">
        <v>1718.52</v>
      </c>
      <c r="M372" s="1829">
        <v>5.816160417103089E-3</v>
      </c>
      <c r="N372" s="1830">
        <v>292.01100000000002</v>
      </c>
      <c r="O372" s="1831">
        <v>1.6983828195586903</v>
      </c>
      <c r="P372" s="1832">
        <v>348.96962502618533</v>
      </c>
      <c r="Q372" s="1833">
        <v>101.90296917352141</v>
      </c>
      <c r="S372" s="55"/>
      <c r="T372" s="55"/>
    </row>
    <row r="373" spans="1:20" ht="12.75">
      <c r="A373" s="1834"/>
      <c r="B373" s="260">
        <v>2</v>
      </c>
      <c r="C373" s="1835" t="s">
        <v>301</v>
      </c>
      <c r="D373" s="1836">
        <v>60</v>
      </c>
      <c r="E373" s="1836">
        <v>1969</v>
      </c>
      <c r="F373" s="1837">
        <v>39.835999999999999</v>
      </c>
      <c r="G373" s="1837">
        <v>6.5279999999999996</v>
      </c>
      <c r="H373" s="1837">
        <v>9.6</v>
      </c>
      <c r="I373" s="1837">
        <v>23.707999999999998</v>
      </c>
      <c r="J373" s="1837">
        <v>3165.62</v>
      </c>
      <c r="K373" s="1838">
        <v>23.707999999999998</v>
      </c>
      <c r="L373" s="1837">
        <v>3165.62</v>
      </c>
      <c r="M373" s="1839">
        <v>7.489212223829771E-3</v>
      </c>
      <c r="N373" s="1840">
        <v>292.01100000000002</v>
      </c>
      <c r="O373" s="1841">
        <v>2.1869323506927554</v>
      </c>
      <c r="P373" s="1842">
        <v>449.35273342978627</v>
      </c>
      <c r="Q373" s="1843">
        <v>131.21594104156532</v>
      </c>
      <c r="S373" s="55"/>
      <c r="T373" s="55"/>
    </row>
    <row r="374" spans="1:20" ht="12.75">
      <c r="A374" s="1834"/>
      <c r="B374" s="260">
        <v>3</v>
      </c>
      <c r="C374" s="1835" t="s">
        <v>294</v>
      </c>
      <c r="D374" s="1836">
        <v>60</v>
      </c>
      <c r="E374" s="1836">
        <v>1974</v>
      </c>
      <c r="F374" s="1837">
        <v>38.139000000000003</v>
      </c>
      <c r="G374" s="1837">
        <v>4.9510800000000001</v>
      </c>
      <c r="H374" s="1837">
        <v>9.6</v>
      </c>
      <c r="I374" s="1837">
        <v>23.587918999999999</v>
      </c>
      <c r="J374" s="1837">
        <v>3124.65</v>
      </c>
      <c r="K374" s="1838">
        <v>23.587918999999999</v>
      </c>
      <c r="L374" s="1837">
        <v>3124.65</v>
      </c>
      <c r="M374" s="1839">
        <v>7.5489795657113596E-3</v>
      </c>
      <c r="N374" s="1840">
        <v>292.01100000000002</v>
      </c>
      <c r="O374" s="1841">
        <v>2.2043850719629399</v>
      </c>
      <c r="P374" s="1842">
        <v>452.93877394268156</v>
      </c>
      <c r="Q374" s="1843">
        <v>132.2631043177764</v>
      </c>
      <c r="S374" s="55"/>
      <c r="T374" s="55"/>
    </row>
    <row r="375" spans="1:20" ht="12.75">
      <c r="A375" s="1834"/>
      <c r="B375" s="260">
        <v>4</v>
      </c>
      <c r="C375" s="1835" t="s">
        <v>295</v>
      </c>
      <c r="D375" s="1836">
        <v>60</v>
      </c>
      <c r="E375" s="1836">
        <v>1968</v>
      </c>
      <c r="F375" s="1837">
        <v>40.423000000000002</v>
      </c>
      <c r="G375" s="1837">
        <v>5.6374500000000003</v>
      </c>
      <c r="H375" s="1837">
        <v>9.6</v>
      </c>
      <c r="I375" s="1837">
        <v>25.185549000000002</v>
      </c>
      <c r="J375" s="1837">
        <v>3261.72</v>
      </c>
      <c r="K375" s="1838">
        <v>25.185549000000002</v>
      </c>
      <c r="L375" s="1837">
        <v>3261.72</v>
      </c>
      <c r="M375" s="1839">
        <v>7.7215545785659107E-3</v>
      </c>
      <c r="N375" s="1840">
        <v>292.01100000000002</v>
      </c>
      <c r="O375" s="1841">
        <v>2.2547788740416101</v>
      </c>
      <c r="P375" s="1842">
        <v>463.29327471395464</v>
      </c>
      <c r="Q375" s="1843">
        <v>135.28673244249663</v>
      </c>
      <c r="S375" s="55"/>
      <c r="T375" s="55"/>
    </row>
    <row r="376" spans="1:20" ht="12.75">
      <c r="A376" s="1834"/>
      <c r="B376" s="260">
        <v>5</v>
      </c>
      <c r="C376" s="1835" t="s">
        <v>293</v>
      </c>
      <c r="D376" s="1836">
        <v>30</v>
      </c>
      <c r="E376" s="1836">
        <v>1979</v>
      </c>
      <c r="F376" s="1837">
        <v>20.189</v>
      </c>
      <c r="G376" s="1837">
        <v>2.8775689999999998</v>
      </c>
      <c r="H376" s="1837">
        <v>4.8</v>
      </c>
      <c r="I376" s="1837">
        <v>12.511424999999999</v>
      </c>
      <c r="J376" s="1837">
        <v>1569.65</v>
      </c>
      <c r="K376" s="1838">
        <v>12.511424999999999</v>
      </c>
      <c r="L376" s="1837">
        <v>1569.65</v>
      </c>
      <c r="M376" s="1839">
        <v>7.9708374478386895E-3</v>
      </c>
      <c r="N376" s="1840">
        <v>292.01100000000002</v>
      </c>
      <c r="O376" s="1841">
        <v>2.3275722139808237</v>
      </c>
      <c r="P376" s="1842">
        <v>478.25024687032135</v>
      </c>
      <c r="Q376" s="1843">
        <v>139.65433283884943</v>
      </c>
      <c r="S376" s="55"/>
      <c r="T376" s="55"/>
    </row>
    <row r="377" spans="1:20" ht="12.75">
      <c r="A377" s="1834"/>
      <c r="B377" s="260">
        <v>6</v>
      </c>
      <c r="C377" s="1835" t="s">
        <v>299</v>
      </c>
      <c r="D377" s="1836">
        <v>79</v>
      </c>
      <c r="E377" s="1836">
        <v>1976</v>
      </c>
      <c r="F377" s="1837">
        <v>51.497999999999998</v>
      </c>
      <c r="G377" s="1837">
        <v>7.8787419999999999</v>
      </c>
      <c r="H377" s="1837">
        <v>12.64</v>
      </c>
      <c r="I377" s="1837">
        <v>30.97926</v>
      </c>
      <c r="J377" s="1837">
        <v>3845.02</v>
      </c>
      <c r="K377" s="1838">
        <v>30.97926</v>
      </c>
      <c r="L377" s="1837">
        <v>3845.02</v>
      </c>
      <c r="M377" s="1839">
        <v>8.0569827985290058E-3</v>
      </c>
      <c r="N377" s="1840">
        <v>292.01100000000002</v>
      </c>
      <c r="O377" s="1841">
        <v>2.3527276039812537</v>
      </c>
      <c r="P377" s="1842">
        <v>483.41896791174031</v>
      </c>
      <c r="Q377" s="1843">
        <v>141.16365623887521</v>
      </c>
      <c r="S377" s="55"/>
      <c r="T377" s="55"/>
    </row>
    <row r="378" spans="1:20" ht="12.75">
      <c r="A378" s="1834"/>
      <c r="B378" s="260">
        <v>7</v>
      </c>
      <c r="C378" s="1835" t="s">
        <v>292</v>
      </c>
      <c r="D378" s="1836">
        <v>8</v>
      </c>
      <c r="E378" s="1836">
        <v>1994</v>
      </c>
      <c r="F378" s="1837">
        <v>9.6679999999999993</v>
      </c>
      <c r="G378" s="1837">
        <v>1.39594</v>
      </c>
      <c r="H378" s="1837">
        <v>1.2</v>
      </c>
      <c r="I378" s="1837">
        <v>7.0720599999999996</v>
      </c>
      <c r="J378" s="1837">
        <v>832.8</v>
      </c>
      <c r="K378" s="1838">
        <v>7.0720599999999996</v>
      </c>
      <c r="L378" s="1837">
        <v>832.8</v>
      </c>
      <c r="M378" s="1839">
        <v>8.4919068203650333E-3</v>
      </c>
      <c r="N378" s="1840">
        <v>292.01100000000002</v>
      </c>
      <c r="O378" s="1841">
        <v>2.4797302025216141</v>
      </c>
      <c r="P378" s="1842">
        <v>509.51440922190193</v>
      </c>
      <c r="Q378" s="1843">
        <v>148.78381215129681</v>
      </c>
      <c r="S378" s="55"/>
      <c r="T378" s="55"/>
    </row>
    <row r="379" spans="1:20" ht="12.75">
      <c r="A379" s="1834"/>
      <c r="B379" s="260">
        <v>8</v>
      </c>
      <c r="C379" s="1835" t="s">
        <v>297</v>
      </c>
      <c r="D379" s="1836">
        <v>30</v>
      </c>
      <c r="E379" s="1836">
        <v>1975</v>
      </c>
      <c r="F379" s="1837">
        <v>21.527999999999999</v>
      </c>
      <c r="G379" s="1837">
        <v>3.1110000000000002</v>
      </c>
      <c r="H379" s="1837">
        <v>4.8</v>
      </c>
      <c r="I379" s="1837">
        <v>13.617001999999999</v>
      </c>
      <c r="J379" s="1837">
        <v>1582.74</v>
      </c>
      <c r="K379" s="1838">
        <v>13.617001999999999</v>
      </c>
      <c r="L379" s="1837">
        <v>1582.74</v>
      </c>
      <c r="M379" s="1839">
        <v>8.6034358138418181E-3</v>
      </c>
      <c r="N379" s="1840">
        <v>292.01100000000002</v>
      </c>
      <c r="O379" s="1841">
        <v>2.5122978954357635</v>
      </c>
      <c r="P379" s="1842">
        <v>516.20614883050905</v>
      </c>
      <c r="Q379" s="1843">
        <v>150.73787372614581</v>
      </c>
      <c r="S379" s="55"/>
      <c r="T379" s="55"/>
    </row>
    <row r="380" spans="1:20" ht="12.75">
      <c r="A380" s="1834"/>
      <c r="B380" s="260">
        <v>9</v>
      </c>
      <c r="C380" s="1835" t="s">
        <v>296</v>
      </c>
      <c r="D380" s="1836">
        <v>30</v>
      </c>
      <c r="E380" s="1836">
        <v>1977</v>
      </c>
      <c r="F380" s="1837">
        <v>22.004000000000001</v>
      </c>
      <c r="G380" s="1837">
        <v>3.3149999999999999</v>
      </c>
      <c r="H380" s="1837">
        <v>4.8</v>
      </c>
      <c r="I380" s="1837">
        <v>13.888999999999999</v>
      </c>
      <c r="J380" s="1837">
        <v>1557.06</v>
      </c>
      <c r="K380" s="1838">
        <v>13.888999999999999</v>
      </c>
      <c r="L380" s="1837">
        <v>1557.06</v>
      </c>
      <c r="M380" s="1839">
        <v>8.9200159274530205E-3</v>
      </c>
      <c r="N380" s="1840">
        <v>292.01100000000002</v>
      </c>
      <c r="O380" s="1841">
        <v>2.6047427709914843</v>
      </c>
      <c r="P380" s="1842">
        <v>535.20095564718133</v>
      </c>
      <c r="Q380" s="1843">
        <v>156.28456625948908</v>
      </c>
      <c r="S380" s="55"/>
      <c r="T380" s="55"/>
    </row>
    <row r="381" spans="1:20" ht="13.5" thickBot="1">
      <c r="A381" s="1844"/>
      <c r="B381" s="267">
        <v>10</v>
      </c>
      <c r="C381" s="1845" t="s">
        <v>300</v>
      </c>
      <c r="D381" s="1846">
        <v>30</v>
      </c>
      <c r="E381" s="1846">
        <v>1973</v>
      </c>
      <c r="F381" s="1847">
        <v>24.259</v>
      </c>
      <c r="G381" s="1847">
        <v>3.7229999999999999</v>
      </c>
      <c r="H381" s="1847">
        <v>4.8</v>
      </c>
      <c r="I381" s="1847">
        <v>15.736000000000001</v>
      </c>
      <c r="J381" s="1847">
        <v>1715.3</v>
      </c>
      <c r="K381" s="1848">
        <v>15.736000000000001</v>
      </c>
      <c r="L381" s="1847">
        <v>1715.3</v>
      </c>
      <c r="M381" s="1849">
        <v>9.1739054392817581E-3</v>
      </c>
      <c r="N381" s="1850">
        <v>292.01100000000002</v>
      </c>
      <c r="O381" s="1851">
        <v>2.6788813012301058</v>
      </c>
      <c r="P381" s="1852">
        <v>550.43432635690544</v>
      </c>
      <c r="Q381" s="1853">
        <v>160.73287807380632</v>
      </c>
      <c r="S381" s="55"/>
      <c r="T381" s="55"/>
    </row>
    <row r="382" spans="1:20" ht="12.75">
      <c r="A382" s="1039" t="s">
        <v>163</v>
      </c>
      <c r="B382" s="108">
        <v>1</v>
      </c>
      <c r="C382" s="1820" t="s">
        <v>311</v>
      </c>
      <c r="D382" s="1821">
        <v>21</v>
      </c>
      <c r="E382" s="1821">
        <v>1984</v>
      </c>
      <c r="F382" s="1749">
        <v>14.523</v>
      </c>
      <c r="G382" s="1749">
        <v>1.8360000000000001</v>
      </c>
      <c r="H382" s="1749">
        <v>3.2</v>
      </c>
      <c r="I382" s="1749">
        <v>9.4870049999999999</v>
      </c>
      <c r="J382" s="1749">
        <v>1105.8499999999999</v>
      </c>
      <c r="K382" s="1750">
        <v>9.4870049999999999</v>
      </c>
      <c r="L382" s="1749">
        <v>1105.8499999999999</v>
      </c>
      <c r="M382" s="1751">
        <v>8.5789257132522501E-3</v>
      </c>
      <c r="N382" s="1752">
        <v>292.01100000000002</v>
      </c>
      <c r="O382" s="1753">
        <v>2.5051406764525028</v>
      </c>
      <c r="P382" s="1754">
        <v>514.73554279513496</v>
      </c>
      <c r="Q382" s="1755">
        <v>150.30844058715016</v>
      </c>
      <c r="S382" s="55"/>
      <c r="T382" s="55"/>
    </row>
    <row r="383" spans="1:20" ht="12.75">
      <c r="A383" s="1040"/>
      <c r="B383" s="108">
        <v>2</v>
      </c>
      <c r="C383" s="1820" t="s">
        <v>302</v>
      </c>
      <c r="D383" s="1821">
        <v>20</v>
      </c>
      <c r="E383" s="1821">
        <v>1987</v>
      </c>
      <c r="F383" s="1749">
        <v>17.053000000000001</v>
      </c>
      <c r="G383" s="1749">
        <v>2.871664</v>
      </c>
      <c r="H383" s="1749">
        <v>3.2</v>
      </c>
      <c r="I383" s="1749">
        <v>10.981335</v>
      </c>
      <c r="J383" s="1749">
        <v>1104.7</v>
      </c>
      <c r="K383" s="1750">
        <v>10.981335</v>
      </c>
      <c r="L383" s="1749">
        <v>1104.7</v>
      </c>
      <c r="M383" s="1751">
        <v>9.9405585226758388E-3</v>
      </c>
      <c r="N383" s="1752">
        <v>292.01100000000002</v>
      </c>
      <c r="O383" s="1753">
        <v>2.9027524347650946</v>
      </c>
      <c r="P383" s="1754">
        <v>596.43351136055037</v>
      </c>
      <c r="Q383" s="1755">
        <v>174.16514608590569</v>
      </c>
      <c r="S383" s="55"/>
      <c r="T383" s="55"/>
    </row>
    <row r="384" spans="1:20" ht="12.75">
      <c r="A384" s="1040"/>
      <c r="B384" s="108">
        <v>3</v>
      </c>
      <c r="C384" s="1820" t="s">
        <v>305</v>
      </c>
      <c r="D384" s="1821">
        <v>20</v>
      </c>
      <c r="E384" s="1821">
        <v>1983</v>
      </c>
      <c r="F384" s="1749">
        <v>16.634</v>
      </c>
      <c r="G384" s="1749">
        <v>2.3569909999999998</v>
      </c>
      <c r="H384" s="1749">
        <v>3.2</v>
      </c>
      <c r="I384" s="1749">
        <v>11.07701</v>
      </c>
      <c r="J384" s="1749">
        <v>1037.5</v>
      </c>
      <c r="K384" s="1750">
        <v>11.07701</v>
      </c>
      <c r="L384" s="1749">
        <v>1037.5</v>
      </c>
      <c r="M384" s="1751">
        <v>1.0676636144578313E-2</v>
      </c>
      <c r="N384" s="1752">
        <v>292.01100000000002</v>
      </c>
      <c r="O384" s="1753">
        <v>3.117695197214458</v>
      </c>
      <c r="P384" s="1754">
        <v>640.59816867469874</v>
      </c>
      <c r="Q384" s="1755">
        <v>187.06171183286747</v>
      </c>
      <c r="S384" s="55"/>
      <c r="T384" s="55"/>
    </row>
    <row r="385" spans="1:20" ht="12.75">
      <c r="A385" s="1040"/>
      <c r="B385" s="108">
        <v>4</v>
      </c>
      <c r="C385" s="1820" t="s">
        <v>309</v>
      </c>
      <c r="D385" s="1821">
        <v>21</v>
      </c>
      <c r="E385" s="1821">
        <v>1986</v>
      </c>
      <c r="F385" s="1749">
        <v>16.86</v>
      </c>
      <c r="G385" s="1749">
        <v>1.66439</v>
      </c>
      <c r="H385" s="1749">
        <v>3.2</v>
      </c>
      <c r="I385" s="1749">
        <v>11.995609999999999</v>
      </c>
      <c r="J385" s="1749">
        <v>1090.6500000000001</v>
      </c>
      <c r="K385" s="1750">
        <v>11.995609999999999</v>
      </c>
      <c r="L385" s="1749">
        <v>1090.6500000000001</v>
      </c>
      <c r="M385" s="1751">
        <v>1.0998587997982853E-2</v>
      </c>
      <c r="N385" s="1752">
        <v>292.01100000000002</v>
      </c>
      <c r="O385" s="1753">
        <v>3.2117086798789711</v>
      </c>
      <c r="P385" s="1754">
        <v>659.91527987897109</v>
      </c>
      <c r="Q385" s="1755">
        <v>192.70252079273826</v>
      </c>
      <c r="S385" s="55"/>
      <c r="T385" s="55"/>
    </row>
    <row r="386" spans="1:20" ht="12.75">
      <c r="A386" s="1040"/>
      <c r="B386" s="108">
        <v>5</v>
      </c>
      <c r="C386" s="1820" t="s">
        <v>307</v>
      </c>
      <c r="D386" s="1821">
        <v>20</v>
      </c>
      <c r="E386" s="1821">
        <v>1985</v>
      </c>
      <c r="F386" s="1749">
        <v>18.91</v>
      </c>
      <c r="G386" s="1749">
        <v>3.001258</v>
      </c>
      <c r="H386" s="1749">
        <v>3.2</v>
      </c>
      <c r="I386" s="1749">
        <v>12.708743999999999</v>
      </c>
      <c r="J386" s="1749">
        <v>1084.74</v>
      </c>
      <c r="K386" s="1750">
        <v>12.708743999999999</v>
      </c>
      <c r="L386" s="1749">
        <v>1084.74</v>
      </c>
      <c r="M386" s="1751">
        <v>1.1715935615907959E-2</v>
      </c>
      <c r="N386" s="1752">
        <v>292.01100000000002</v>
      </c>
      <c r="O386" s="1753">
        <v>3.4211820751368993</v>
      </c>
      <c r="P386" s="1754">
        <v>702.95613695447753</v>
      </c>
      <c r="Q386" s="1755">
        <v>205.27092450821397</v>
      </c>
      <c r="S386" s="55"/>
      <c r="T386" s="55"/>
    </row>
    <row r="387" spans="1:20" ht="12.75">
      <c r="A387" s="1040"/>
      <c r="B387" s="108">
        <v>6</v>
      </c>
      <c r="C387" s="1820" t="s">
        <v>303</v>
      </c>
      <c r="D387" s="1821">
        <v>20</v>
      </c>
      <c r="E387" s="1821">
        <v>1985</v>
      </c>
      <c r="F387" s="1749">
        <v>18.77</v>
      </c>
      <c r="G387" s="1749">
        <v>2.7195040000000001</v>
      </c>
      <c r="H387" s="1749">
        <v>3.2</v>
      </c>
      <c r="I387" s="1749">
        <v>12.850491999999999</v>
      </c>
      <c r="J387" s="1749">
        <v>1045.6199999999999</v>
      </c>
      <c r="K387" s="1750">
        <v>12.850491999999999</v>
      </c>
      <c r="L387" s="1749">
        <v>1045.6199999999999</v>
      </c>
      <c r="M387" s="1751">
        <v>1.2289829957345882E-2</v>
      </c>
      <c r="N387" s="1752">
        <v>292.01100000000002</v>
      </c>
      <c r="O387" s="1753">
        <v>3.5887655356745287</v>
      </c>
      <c r="P387" s="1754">
        <v>737.389797440753</v>
      </c>
      <c r="Q387" s="1755">
        <v>215.32593214047174</v>
      </c>
      <c r="S387" s="55"/>
      <c r="T387" s="55"/>
    </row>
    <row r="388" spans="1:20" ht="12.75">
      <c r="A388" s="1040"/>
      <c r="B388" s="108">
        <v>7</v>
      </c>
      <c r="C388" s="1820" t="s">
        <v>310</v>
      </c>
      <c r="D388" s="1821">
        <v>20</v>
      </c>
      <c r="E388" s="1821">
        <v>1981</v>
      </c>
      <c r="F388" s="1749">
        <v>17.918199999999999</v>
      </c>
      <c r="G388" s="1749">
        <v>1.982772</v>
      </c>
      <c r="H388" s="1749">
        <v>3.2</v>
      </c>
      <c r="I388" s="1749">
        <v>12.735424999999999</v>
      </c>
      <c r="J388" s="1749">
        <v>1031.73</v>
      </c>
      <c r="K388" s="1750">
        <v>12.735424999999999</v>
      </c>
      <c r="L388" s="1749">
        <v>1031.73</v>
      </c>
      <c r="M388" s="1751">
        <v>1.2343757572233044E-2</v>
      </c>
      <c r="N388" s="1752">
        <v>292.01100000000002</v>
      </c>
      <c r="O388" s="1753">
        <v>3.6045129924253438</v>
      </c>
      <c r="P388" s="1754">
        <v>740.62545433398259</v>
      </c>
      <c r="Q388" s="1755">
        <v>216.27077954552061</v>
      </c>
      <c r="S388" s="55"/>
      <c r="T388" s="55"/>
    </row>
    <row r="389" spans="1:20" ht="12.75">
      <c r="A389" s="1040"/>
      <c r="B389" s="108">
        <v>8</v>
      </c>
      <c r="C389" s="1820" t="s">
        <v>308</v>
      </c>
      <c r="D389" s="1821">
        <v>20</v>
      </c>
      <c r="E389" s="1821">
        <v>1985</v>
      </c>
      <c r="F389" s="1749">
        <v>18.318999999999999</v>
      </c>
      <c r="G389" s="1749">
        <v>0.92883700000000002</v>
      </c>
      <c r="H389" s="1749">
        <v>3.2</v>
      </c>
      <c r="I389" s="1749">
        <v>14.190163</v>
      </c>
      <c r="J389" s="1749">
        <v>1099.8</v>
      </c>
      <c r="K389" s="1750">
        <v>14.190163</v>
      </c>
      <c r="L389" s="1749">
        <v>1099.8</v>
      </c>
      <c r="M389" s="1751">
        <v>1.2902494089834515E-2</v>
      </c>
      <c r="N389" s="1752">
        <v>292.01100000000002</v>
      </c>
      <c r="O389" s="1753">
        <v>3.7676702016666668</v>
      </c>
      <c r="P389" s="1754">
        <v>774.14964539007087</v>
      </c>
      <c r="Q389" s="1755">
        <v>226.0602121</v>
      </c>
      <c r="S389" s="55"/>
      <c r="T389" s="55"/>
    </row>
    <row r="390" spans="1:20" ht="12.75">
      <c r="A390" s="1040"/>
      <c r="B390" s="108">
        <v>9</v>
      </c>
      <c r="C390" s="1820" t="s">
        <v>304</v>
      </c>
      <c r="D390" s="1821">
        <v>21</v>
      </c>
      <c r="E390" s="1821">
        <v>1992</v>
      </c>
      <c r="F390" s="1749">
        <v>19.471900000000002</v>
      </c>
      <c r="G390" s="1749">
        <v>1.863043</v>
      </c>
      <c r="H390" s="1749">
        <v>3.2</v>
      </c>
      <c r="I390" s="1749">
        <v>14.408854</v>
      </c>
      <c r="J390" s="1749">
        <v>1077.7</v>
      </c>
      <c r="K390" s="1750">
        <v>14.408854</v>
      </c>
      <c r="L390" s="1749">
        <v>1077.7</v>
      </c>
      <c r="M390" s="1751">
        <v>1.3370004639510068E-2</v>
      </c>
      <c r="N390" s="1752">
        <v>292.01100000000002</v>
      </c>
      <c r="O390" s="1753">
        <v>3.9041884247879746</v>
      </c>
      <c r="P390" s="1754">
        <v>802.200278370604</v>
      </c>
      <c r="Q390" s="1755">
        <v>234.25130548727847</v>
      </c>
      <c r="S390" s="55"/>
      <c r="T390" s="55"/>
    </row>
    <row r="391" spans="1:20" ht="13.5" thickBot="1">
      <c r="A391" s="1098"/>
      <c r="B391" s="921">
        <v>10</v>
      </c>
      <c r="C391" s="1871" t="s">
        <v>306</v>
      </c>
      <c r="D391" s="1862">
        <v>20</v>
      </c>
      <c r="E391" s="1862">
        <v>1986</v>
      </c>
      <c r="F391" s="1863">
        <v>22.212900000000001</v>
      </c>
      <c r="G391" s="1863">
        <v>2.7167110000000001</v>
      </c>
      <c r="H391" s="1863">
        <v>3.2</v>
      </c>
      <c r="I391" s="1863">
        <v>16.296185000000001</v>
      </c>
      <c r="J391" s="1863">
        <v>1094.49</v>
      </c>
      <c r="K391" s="1864">
        <v>16.296185000000001</v>
      </c>
      <c r="L391" s="1863">
        <v>1094.49</v>
      </c>
      <c r="M391" s="1865">
        <v>1.4889295470949941E-2</v>
      </c>
      <c r="N391" s="1866">
        <v>292.01100000000002</v>
      </c>
      <c r="O391" s="1867">
        <v>4.3478380597675637</v>
      </c>
      <c r="P391" s="1868">
        <v>893.35772825699644</v>
      </c>
      <c r="Q391" s="1869">
        <v>260.8702835860538</v>
      </c>
      <c r="S391" s="55"/>
      <c r="T391" s="55"/>
    </row>
    <row r="392" spans="1:20" ht="12.75">
      <c r="A392" s="206" t="s">
        <v>194</v>
      </c>
      <c r="B392" s="206" t="s">
        <v>312</v>
      </c>
      <c r="C392" s="207"/>
      <c r="D392" s="208"/>
      <c r="E392" s="208"/>
      <c r="F392" s="207"/>
      <c r="G392" s="207"/>
      <c r="H392" s="359"/>
      <c r="I392" s="359"/>
      <c r="J392" s="359"/>
      <c r="K392" s="360"/>
      <c r="L392" s="359"/>
      <c r="M392" s="361"/>
      <c r="N392" s="362"/>
      <c r="O392" s="363"/>
      <c r="P392" s="364"/>
      <c r="Q392" s="364"/>
      <c r="S392" s="55"/>
      <c r="T392" s="55"/>
    </row>
    <row r="393" spans="1:20" ht="12.75">
      <c r="A393" s="206"/>
      <c r="B393" s="206"/>
      <c r="C393" s="207"/>
      <c r="D393" s="208"/>
      <c r="E393" s="208"/>
      <c r="F393" s="207"/>
      <c r="G393" s="207"/>
      <c r="H393" s="359"/>
      <c r="I393" s="359"/>
      <c r="J393" s="359"/>
      <c r="K393" s="360"/>
      <c r="L393" s="359"/>
      <c r="M393" s="361"/>
      <c r="N393" s="362"/>
      <c r="O393" s="363"/>
      <c r="P393" s="364"/>
      <c r="Q393" s="364"/>
      <c r="S393" s="55"/>
      <c r="T393" s="55"/>
    </row>
    <row r="394" spans="1:20" s="7" customFormat="1" ht="15">
      <c r="A394" s="1035" t="s">
        <v>318</v>
      </c>
      <c r="B394" s="1035"/>
      <c r="C394" s="1035"/>
      <c r="D394" s="1035"/>
      <c r="E394" s="1035"/>
      <c r="F394" s="1035"/>
      <c r="G394" s="1035"/>
      <c r="H394" s="1035"/>
      <c r="I394" s="1035"/>
      <c r="J394" s="1035"/>
      <c r="K394" s="1035"/>
      <c r="L394" s="1035"/>
      <c r="M394" s="1035"/>
      <c r="N394" s="1035"/>
      <c r="O394" s="1035"/>
      <c r="P394" s="1035"/>
      <c r="Q394" s="1035"/>
      <c r="S394" s="922"/>
      <c r="T394" s="922"/>
    </row>
    <row r="395" spans="1:20" ht="18" customHeight="1">
      <c r="A395" s="1036" t="s">
        <v>1044</v>
      </c>
      <c r="B395" s="1036"/>
      <c r="C395" s="1036"/>
      <c r="D395" s="1036"/>
      <c r="E395" s="1036"/>
      <c r="F395" s="1036"/>
      <c r="G395" s="1036"/>
      <c r="H395" s="1036"/>
      <c r="I395" s="1036"/>
      <c r="J395" s="1036"/>
      <c r="K395" s="1036"/>
      <c r="L395" s="1036"/>
      <c r="M395" s="1036"/>
      <c r="N395" s="1036"/>
      <c r="O395" s="1036"/>
      <c r="P395" s="1036"/>
      <c r="Q395" s="1036"/>
      <c r="S395" s="55"/>
      <c r="T395" s="55"/>
    </row>
    <row r="396" spans="1:20" ht="13.5" thickBot="1">
      <c r="F396" s="123"/>
      <c r="G396" s="123"/>
      <c r="H396" s="123"/>
      <c r="I396" s="123"/>
      <c r="S396" s="55"/>
      <c r="T396" s="55"/>
    </row>
    <row r="397" spans="1:20" ht="12.75" customHeight="1">
      <c r="A397" s="1041" t="s">
        <v>1</v>
      </c>
      <c r="B397" s="997" t="s">
        <v>0</v>
      </c>
      <c r="C397" s="1000" t="s">
        <v>2</v>
      </c>
      <c r="D397" s="1000" t="s">
        <v>3</v>
      </c>
      <c r="E397" s="1000" t="s">
        <v>13</v>
      </c>
      <c r="F397" s="1004" t="s">
        <v>14</v>
      </c>
      <c r="G397" s="1005"/>
      <c r="H397" s="1005"/>
      <c r="I397" s="1006"/>
      <c r="J397" s="1000" t="s">
        <v>4</v>
      </c>
      <c r="K397" s="1000" t="s">
        <v>15</v>
      </c>
      <c r="L397" s="1000" t="s">
        <v>5</v>
      </c>
      <c r="M397" s="1000" t="s">
        <v>6</v>
      </c>
      <c r="N397" s="1000" t="s">
        <v>16</v>
      </c>
      <c r="O397" s="1007" t="s">
        <v>17</v>
      </c>
      <c r="P397" s="1000" t="s">
        <v>25</v>
      </c>
      <c r="Q397" s="1009" t="s">
        <v>26</v>
      </c>
      <c r="S397" s="55"/>
      <c r="T397" s="55"/>
    </row>
    <row r="398" spans="1:20" ht="33.75">
      <c r="A398" s="1042"/>
      <c r="B398" s="998"/>
      <c r="C398" s="1001"/>
      <c r="D398" s="1003"/>
      <c r="E398" s="1003"/>
      <c r="F398" s="21" t="s">
        <v>18</v>
      </c>
      <c r="G398" s="21" t="s">
        <v>19</v>
      </c>
      <c r="H398" s="21" t="s">
        <v>20</v>
      </c>
      <c r="I398" s="21" t="s">
        <v>21</v>
      </c>
      <c r="J398" s="1003"/>
      <c r="K398" s="1003"/>
      <c r="L398" s="1003"/>
      <c r="M398" s="1003"/>
      <c r="N398" s="1003"/>
      <c r="O398" s="1008"/>
      <c r="P398" s="1003"/>
      <c r="Q398" s="1010"/>
      <c r="S398" s="55"/>
      <c r="T398" s="55"/>
    </row>
    <row r="399" spans="1:20" ht="12.75">
      <c r="A399" s="1043"/>
      <c r="B399" s="1044"/>
      <c r="C399" s="1003"/>
      <c r="D399" s="125" t="s">
        <v>7</v>
      </c>
      <c r="E399" s="125" t="s">
        <v>8</v>
      </c>
      <c r="F399" s="125" t="s">
        <v>9</v>
      </c>
      <c r="G399" s="125" t="s">
        <v>9</v>
      </c>
      <c r="H399" s="125" t="s">
        <v>9</v>
      </c>
      <c r="I399" s="125" t="s">
        <v>9</v>
      </c>
      <c r="J399" s="125" t="s">
        <v>22</v>
      </c>
      <c r="K399" s="125" t="s">
        <v>9</v>
      </c>
      <c r="L399" s="125" t="s">
        <v>22</v>
      </c>
      <c r="M399" s="125" t="s">
        <v>90</v>
      </c>
      <c r="N399" s="125" t="s">
        <v>10</v>
      </c>
      <c r="O399" s="125" t="s">
        <v>91</v>
      </c>
      <c r="P399" s="126" t="s">
        <v>27</v>
      </c>
      <c r="Q399" s="127" t="s">
        <v>28</v>
      </c>
      <c r="S399" s="55"/>
      <c r="T399" s="55"/>
    </row>
    <row r="400" spans="1:20" ht="13.5" thickBot="1">
      <c r="A400" s="128">
        <v>1</v>
      </c>
      <c r="B400" s="129">
        <v>2</v>
      </c>
      <c r="C400" s="130">
        <v>3</v>
      </c>
      <c r="D400" s="131">
        <v>4</v>
      </c>
      <c r="E400" s="131">
        <v>5</v>
      </c>
      <c r="F400" s="131">
        <v>6</v>
      </c>
      <c r="G400" s="131">
        <v>7</v>
      </c>
      <c r="H400" s="131">
        <v>8</v>
      </c>
      <c r="I400" s="131">
        <v>9</v>
      </c>
      <c r="J400" s="131">
        <v>10</v>
      </c>
      <c r="K400" s="131">
        <v>11</v>
      </c>
      <c r="L400" s="130">
        <v>12</v>
      </c>
      <c r="M400" s="131">
        <v>13</v>
      </c>
      <c r="N400" s="131">
        <v>14</v>
      </c>
      <c r="O400" s="132">
        <v>15</v>
      </c>
      <c r="P400" s="130">
        <v>16</v>
      </c>
      <c r="Q400" s="133">
        <v>17</v>
      </c>
      <c r="S400" s="55"/>
      <c r="T400" s="55"/>
    </row>
    <row r="401" spans="1:20" ht="12.75">
      <c r="A401" s="1039" t="s">
        <v>163</v>
      </c>
      <c r="B401" s="108">
        <v>1</v>
      </c>
      <c r="C401" s="1747" t="s">
        <v>692</v>
      </c>
      <c r="D401" s="1748">
        <v>41</v>
      </c>
      <c r="E401" s="1748">
        <v>1991</v>
      </c>
      <c r="F401" s="1749">
        <v>27.321999999999999</v>
      </c>
      <c r="G401" s="1749">
        <v>3.3660000000000001</v>
      </c>
      <c r="H401" s="1749">
        <v>6.4</v>
      </c>
      <c r="I401" s="1749">
        <v>17.556000000000001</v>
      </c>
      <c r="J401" s="1749">
        <v>2281.19</v>
      </c>
      <c r="K401" s="1750">
        <v>17.556000000000001</v>
      </c>
      <c r="L401" s="1749">
        <v>2281.19</v>
      </c>
      <c r="M401" s="1751">
        <v>7.6959832368193792E-3</v>
      </c>
      <c r="N401" s="1752">
        <v>311.19500000000005</v>
      </c>
      <c r="O401" s="1753">
        <v>2.394951503382007</v>
      </c>
      <c r="P401" s="1754">
        <v>461.75899420916278</v>
      </c>
      <c r="Q401" s="1755">
        <v>143.69709020292044</v>
      </c>
      <c r="S401" s="55"/>
      <c r="T401" s="55"/>
    </row>
    <row r="402" spans="1:20" ht="12.75">
      <c r="A402" s="1040"/>
      <c r="B402" s="108">
        <v>2</v>
      </c>
      <c r="C402" s="1747" t="s">
        <v>693</v>
      </c>
      <c r="D402" s="1748">
        <v>50</v>
      </c>
      <c r="E402" s="1748">
        <v>1980</v>
      </c>
      <c r="F402" s="1749">
        <v>36.862000000000002</v>
      </c>
      <c r="G402" s="1749">
        <v>4.8449999999999998</v>
      </c>
      <c r="H402" s="1749">
        <v>8.1193399999999993</v>
      </c>
      <c r="I402" s="1749">
        <v>23.897658</v>
      </c>
      <c r="J402" s="1749">
        <v>3015.29</v>
      </c>
      <c r="K402" s="1750">
        <v>23.897658</v>
      </c>
      <c r="L402" s="1749">
        <v>3015.29</v>
      </c>
      <c r="M402" s="1751">
        <v>7.925492407032159E-3</v>
      </c>
      <c r="N402" s="1752">
        <v>311.19500000000005</v>
      </c>
      <c r="O402" s="1753">
        <v>2.4663736096063733</v>
      </c>
      <c r="P402" s="1754">
        <v>475.52954442192953</v>
      </c>
      <c r="Q402" s="1755">
        <v>147.98241657638238</v>
      </c>
      <c r="S402" s="55"/>
      <c r="T402" s="55"/>
    </row>
    <row r="403" spans="1:20" ht="12.75">
      <c r="A403" s="1040"/>
      <c r="B403" s="108">
        <v>3</v>
      </c>
      <c r="C403" s="1747" t="s">
        <v>571</v>
      </c>
      <c r="D403" s="1748">
        <v>40</v>
      </c>
      <c r="E403" s="1748">
        <v>1987</v>
      </c>
      <c r="F403" s="1749">
        <v>29.048999999999999</v>
      </c>
      <c r="G403" s="1749">
        <v>3.6720000000000002</v>
      </c>
      <c r="H403" s="1749">
        <v>6.4</v>
      </c>
      <c r="I403" s="1749">
        <v>18.977001999999999</v>
      </c>
      <c r="J403" s="1749">
        <v>2280.42</v>
      </c>
      <c r="K403" s="1750">
        <v>18.977001999999999</v>
      </c>
      <c r="L403" s="1749">
        <v>2280.42</v>
      </c>
      <c r="M403" s="1751">
        <v>8.32171354399628E-3</v>
      </c>
      <c r="N403" s="1752">
        <v>311.19500000000005</v>
      </c>
      <c r="O403" s="1753">
        <v>2.5896756463239226</v>
      </c>
      <c r="P403" s="1754">
        <v>499.30281263977685</v>
      </c>
      <c r="Q403" s="1755">
        <v>155.3805387794354</v>
      </c>
      <c r="S403" s="55"/>
      <c r="T403" s="55"/>
    </row>
    <row r="404" spans="1:20" ht="12.75">
      <c r="A404" s="1040"/>
      <c r="B404" s="108">
        <v>4</v>
      </c>
      <c r="C404" s="1747" t="s">
        <v>573</v>
      </c>
      <c r="D404" s="1748">
        <v>40</v>
      </c>
      <c r="E404" s="1748">
        <v>1981</v>
      </c>
      <c r="F404" s="1749">
        <v>32.564</v>
      </c>
      <c r="G404" s="1749">
        <v>2.754</v>
      </c>
      <c r="H404" s="1749">
        <v>6.4</v>
      </c>
      <c r="I404" s="1749">
        <v>23.409998000000002</v>
      </c>
      <c r="J404" s="1749">
        <v>2251.3000000000002</v>
      </c>
      <c r="K404" s="1750">
        <v>23.409998000000002</v>
      </c>
      <c r="L404" s="1749">
        <v>2251.3000000000002</v>
      </c>
      <c r="M404" s="1751">
        <v>1.0398435570559233E-2</v>
      </c>
      <c r="N404" s="1752">
        <v>311.19500000000005</v>
      </c>
      <c r="O404" s="1753">
        <v>3.2359411573801808</v>
      </c>
      <c r="P404" s="1754">
        <v>623.90613423355398</v>
      </c>
      <c r="Q404" s="1755">
        <v>194.15646944281087</v>
      </c>
      <c r="S404" s="55"/>
      <c r="T404" s="55"/>
    </row>
    <row r="405" spans="1:20" ht="12.75">
      <c r="A405" s="1040"/>
      <c r="B405" s="108">
        <v>5</v>
      </c>
      <c r="C405" s="1747" t="s">
        <v>572</v>
      </c>
      <c r="D405" s="1748">
        <v>50</v>
      </c>
      <c r="E405" s="1748">
        <v>1974</v>
      </c>
      <c r="F405" s="1749">
        <v>39.328000000000003</v>
      </c>
      <c r="G405" s="1749">
        <v>3.8759999999999999</v>
      </c>
      <c r="H405" s="1749">
        <v>8</v>
      </c>
      <c r="I405" s="1749">
        <v>27.452002</v>
      </c>
      <c r="J405" s="1749">
        <v>2591.85</v>
      </c>
      <c r="K405" s="1750">
        <v>27.452002</v>
      </c>
      <c r="L405" s="1749">
        <v>2591.85</v>
      </c>
      <c r="M405" s="1751">
        <v>1.0591663097787295E-2</v>
      </c>
      <c r="N405" s="1752">
        <v>311.19500000000005</v>
      </c>
      <c r="O405" s="1753">
        <v>3.2960725977159178</v>
      </c>
      <c r="P405" s="1754">
        <v>635.49978586723762</v>
      </c>
      <c r="Q405" s="1755">
        <v>197.76435586295503</v>
      </c>
      <c r="S405" s="55"/>
      <c r="T405" s="55"/>
    </row>
    <row r="406" spans="1:20" ht="12.75">
      <c r="A406" s="1040"/>
      <c r="B406" s="108">
        <v>6</v>
      </c>
      <c r="C406" s="1747" t="s">
        <v>1045</v>
      </c>
      <c r="D406" s="1748">
        <v>19</v>
      </c>
      <c r="E406" s="1748">
        <v>1984</v>
      </c>
      <c r="F406" s="1749">
        <v>15.702</v>
      </c>
      <c r="G406" s="1749">
        <v>1.8360000000000001</v>
      </c>
      <c r="H406" s="1749">
        <v>3.04</v>
      </c>
      <c r="I406" s="1749">
        <v>10.826001</v>
      </c>
      <c r="J406" s="1749">
        <v>994.89</v>
      </c>
      <c r="K406" s="1750">
        <v>10.826001</v>
      </c>
      <c r="L406" s="1749">
        <v>994.89</v>
      </c>
      <c r="M406" s="1751">
        <v>1.0881606006694208E-2</v>
      </c>
      <c r="N406" s="1752">
        <v>311.19500000000005</v>
      </c>
      <c r="O406" s="1753">
        <v>3.3863013812532046</v>
      </c>
      <c r="P406" s="1754">
        <v>652.89636040165249</v>
      </c>
      <c r="Q406" s="1755">
        <v>203.17808287519227</v>
      </c>
      <c r="S406" s="55"/>
      <c r="T406" s="55"/>
    </row>
    <row r="407" spans="1:20" ht="12.75">
      <c r="A407" s="1040"/>
      <c r="B407" s="108">
        <v>7</v>
      </c>
      <c r="C407" s="1747" t="s">
        <v>694</v>
      </c>
      <c r="D407" s="1748">
        <v>46</v>
      </c>
      <c r="E407" s="1748">
        <v>1988</v>
      </c>
      <c r="F407" s="1749">
        <v>30.402000000000001</v>
      </c>
      <c r="G407" s="1749">
        <v>2.9580000000000002</v>
      </c>
      <c r="H407" s="1749">
        <v>0.46</v>
      </c>
      <c r="I407" s="1749">
        <v>26.984000000000002</v>
      </c>
      <c r="J407" s="1749">
        <v>2184.25</v>
      </c>
      <c r="K407" s="1750">
        <v>26.984000000000002</v>
      </c>
      <c r="L407" s="1749">
        <v>2184.25</v>
      </c>
      <c r="M407" s="1751">
        <v>1.2353897218724964E-2</v>
      </c>
      <c r="N407" s="1752">
        <v>311.19500000000005</v>
      </c>
      <c r="O407" s="1753">
        <v>3.8444710449811157</v>
      </c>
      <c r="P407" s="1754">
        <v>741.2338331234979</v>
      </c>
      <c r="Q407" s="1755">
        <v>230.66826269886698</v>
      </c>
      <c r="S407" s="55"/>
      <c r="T407" s="55"/>
    </row>
    <row r="408" spans="1:20" ht="12.75">
      <c r="A408" s="1040"/>
      <c r="B408" s="108">
        <v>8</v>
      </c>
      <c r="C408" s="781"/>
      <c r="D408" s="782"/>
      <c r="E408" s="782"/>
      <c r="F408" s="622"/>
      <c r="G408" s="622"/>
      <c r="H408" s="622"/>
      <c r="I408" s="622"/>
      <c r="J408" s="622"/>
      <c r="K408" s="623"/>
      <c r="L408" s="622"/>
      <c r="M408" s="624"/>
      <c r="N408" s="625"/>
      <c r="O408" s="626"/>
      <c r="P408" s="627"/>
      <c r="Q408" s="628"/>
      <c r="S408" s="55"/>
      <c r="T408" s="55"/>
    </row>
    <row r="409" spans="1:20" ht="12.75">
      <c r="A409" s="1040"/>
      <c r="B409" s="108">
        <v>9</v>
      </c>
      <c r="C409" s="781"/>
      <c r="D409" s="782"/>
      <c r="E409" s="782"/>
      <c r="F409" s="622"/>
      <c r="G409" s="622"/>
      <c r="H409" s="622"/>
      <c r="I409" s="622"/>
      <c r="J409" s="622"/>
      <c r="K409" s="623"/>
      <c r="L409" s="622"/>
      <c r="M409" s="624"/>
      <c r="N409" s="625"/>
      <c r="O409" s="626"/>
      <c r="P409" s="627"/>
      <c r="Q409" s="628"/>
      <c r="S409" s="55"/>
      <c r="T409" s="55"/>
    </row>
    <row r="410" spans="1:20" ht="13.5" thickBot="1">
      <c r="A410" s="1040"/>
      <c r="B410" s="187">
        <v>10</v>
      </c>
      <c r="C410" s="783"/>
      <c r="D410" s="784"/>
      <c r="E410" s="784"/>
      <c r="F410" s="622"/>
      <c r="G410" s="658"/>
      <c r="H410" s="658"/>
      <c r="I410" s="658"/>
      <c r="J410" s="658"/>
      <c r="K410" s="659"/>
      <c r="L410" s="658"/>
      <c r="M410" s="660"/>
      <c r="N410" s="661"/>
      <c r="O410" s="662"/>
      <c r="P410" s="663"/>
      <c r="Q410" s="664"/>
      <c r="S410" s="55"/>
      <c r="T410" s="55"/>
    </row>
    <row r="411" spans="1:20" ht="12.75">
      <c r="A411" s="1032" t="s">
        <v>174</v>
      </c>
      <c r="B411" s="188">
        <v>1</v>
      </c>
      <c r="C411" s="1765" t="s">
        <v>574</v>
      </c>
      <c r="D411" s="1766">
        <v>22</v>
      </c>
      <c r="E411" s="1766">
        <v>1989</v>
      </c>
      <c r="F411" s="1767">
        <v>20.012</v>
      </c>
      <c r="G411" s="1767">
        <v>4.0289999999999999</v>
      </c>
      <c r="H411" s="1767">
        <v>3.52</v>
      </c>
      <c r="I411" s="1767">
        <v>12.462999999999999</v>
      </c>
      <c r="J411" s="1767">
        <v>1148.3</v>
      </c>
      <c r="K411" s="1768">
        <v>12.462999999999999</v>
      </c>
      <c r="L411" s="1767">
        <v>1148.3</v>
      </c>
      <c r="M411" s="1769">
        <v>1.0853435513367586E-2</v>
      </c>
      <c r="N411" s="1770">
        <v>311.19500000000005</v>
      </c>
      <c r="O411" s="1771">
        <v>3.3775348645824264</v>
      </c>
      <c r="P411" s="1772">
        <v>651.2061308020551</v>
      </c>
      <c r="Q411" s="1773">
        <v>202.65209187494557</v>
      </c>
      <c r="S411" s="55"/>
      <c r="T411" s="55"/>
    </row>
    <row r="412" spans="1:20" ht="12.75">
      <c r="A412" s="1033"/>
      <c r="B412" s="191">
        <v>2</v>
      </c>
      <c r="C412" s="1774" t="s">
        <v>575</v>
      </c>
      <c r="D412" s="1775">
        <v>45</v>
      </c>
      <c r="E412" s="1775">
        <v>1985</v>
      </c>
      <c r="F412" s="1776">
        <v>37.457999999999998</v>
      </c>
      <c r="G412" s="1776">
        <v>3.4169999999999998</v>
      </c>
      <c r="H412" s="1776">
        <v>7.2</v>
      </c>
      <c r="I412" s="1776">
        <v>26.841000000000001</v>
      </c>
      <c r="J412" s="1776">
        <v>2334.15</v>
      </c>
      <c r="K412" s="1777">
        <v>26.841000000000001</v>
      </c>
      <c r="L412" s="1776">
        <v>2334.15</v>
      </c>
      <c r="M412" s="1778">
        <v>1.1499260972945183E-2</v>
      </c>
      <c r="N412" s="1779">
        <v>311.19500000000005</v>
      </c>
      <c r="O412" s="1780">
        <v>3.578512518475677</v>
      </c>
      <c r="P412" s="1781">
        <v>689.95565837671097</v>
      </c>
      <c r="Q412" s="1782">
        <v>214.71075110854059</v>
      </c>
      <c r="S412" s="55"/>
      <c r="T412" s="55"/>
    </row>
    <row r="413" spans="1:20" ht="12.75">
      <c r="A413" s="1033"/>
      <c r="B413" s="191">
        <v>3</v>
      </c>
      <c r="C413" s="1774" t="s">
        <v>695</v>
      </c>
      <c r="D413" s="1775">
        <v>40</v>
      </c>
      <c r="E413" s="1775">
        <v>1973</v>
      </c>
      <c r="F413" s="1776">
        <v>35.267000000000003</v>
      </c>
      <c r="G413" s="1776">
        <v>2.8050000000000002</v>
      </c>
      <c r="H413" s="1776">
        <v>6.4</v>
      </c>
      <c r="I413" s="1776">
        <v>26.062000000000001</v>
      </c>
      <c r="J413" s="1776">
        <v>2247.54</v>
      </c>
      <c r="K413" s="1777">
        <v>26.062000000000001</v>
      </c>
      <c r="L413" s="1776">
        <v>2247.54</v>
      </c>
      <c r="M413" s="1778">
        <v>1.1595789173941287E-2</v>
      </c>
      <c r="N413" s="1779">
        <v>311.19500000000005</v>
      </c>
      <c r="O413" s="1780">
        <v>3.6085516119846592</v>
      </c>
      <c r="P413" s="1781">
        <v>695.74735043647729</v>
      </c>
      <c r="Q413" s="1782">
        <v>216.51309671907958</v>
      </c>
      <c r="S413" s="55"/>
      <c r="T413" s="55"/>
    </row>
    <row r="414" spans="1:20" ht="12.75">
      <c r="A414" s="1033"/>
      <c r="B414" s="191">
        <v>4</v>
      </c>
      <c r="C414" s="1774" t="s">
        <v>1046</v>
      </c>
      <c r="D414" s="1775">
        <v>22</v>
      </c>
      <c r="E414" s="1775">
        <v>1992</v>
      </c>
      <c r="F414" s="1776">
        <v>19.704999999999998</v>
      </c>
      <c r="G414" s="1776">
        <v>2.2330860000000001</v>
      </c>
      <c r="H414" s="1776">
        <v>3.52</v>
      </c>
      <c r="I414" s="1776">
        <v>13.951914</v>
      </c>
      <c r="J414" s="1776">
        <v>1158.3800000000001</v>
      </c>
      <c r="K414" s="1777">
        <v>13.951914</v>
      </c>
      <c r="L414" s="1776">
        <v>1158.3800000000001</v>
      </c>
      <c r="M414" s="1778">
        <v>1.2044332602427528E-2</v>
      </c>
      <c r="N414" s="1779">
        <v>311.19500000000005</v>
      </c>
      <c r="O414" s="1780">
        <v>3.7481360842124349</v>
      </c>
      <c r="P414" s="1781">
        <v>722.65995614565168</v>
      </c>
      <c r="Q414" s="1782">
        <v>224.8881650527461</v>
      </c>
      <c r="S414" s="55"/>
      <c r="T414" s="55"/>
    </row>
    <row r="415" spans="1:20" ht="12.75">
      <c r="A415" s="1033"/>
      <c r="B415" s="191">
        <v>5</v>
      </c>
      <c r="C415" s="1774" t="s">
        <v>696</v>
      </c>
      <c r="D415" s="1775">
        <v>55</v>
      </c>
      <c r="E415" s="1775">
        <v>1968</v>
      </c>
      <c r="F415" s="1776">
        <v>43.386000000000003</v>
      </c>
      <c r="G415" s="1776">
        <v>4.1820000000000004</v>
      </c>
      <c r="H415" s="1776">
        <v>8.8000000000000007</v>
      </c>
      <c r="I415" s="1776">
        <v>30.404</v>
      </c>
      <c r="J415" s="1776">
        <v>2493.39</v>
      </c>
      <c r="K415" s="1777">
        <v>30.404</v>
      </c>
      <c r="L415" s="1776">
        <v>2493.39</v>
      </c>
      <c r="M415" s="1778">
        <v>1.2193840514319862E-2</v>
      </c>
      <c r="N415" s="1779">
        <v>311.19500000000005</v>
      </c>
      <c r="O415" s="1780">
        <v>3.7946621988537701</v>
      </c>
      <c r="P415" s="1781">
        <v>731.63043085919162</v>
      </c>
      <c r="Q415" s="1782">
        <v>227.67973193122617</v>
      </c>
      <c r="S415" s="55"/>
      <c r="T415" s="55"/>
    </row>
    <row r="416" spans="1:20" ht="12.75">
      <c r="A416" s="1033"/>
      <c r="B416" s="191">
        <v>6</v>
      </c>
      <c r="C416" s="1774" t="s">
        <v>697</v>
      </c>
      <c r="D416" s="1775">
        <v>40</v>
      </c>
      <c r="E416" s="1775">
        <v>1972</v>
      </c>
      <c r="F416" s="1776">
        <v>37.429000000000002</v>
      </c>
      <c r="G416" s="1776">
        <v>2.4990000000000001</v>
      </c>
      <c r="H416" s="1776">
        <v>6.4</v>
      </c>
      <c r="I416" s="1776">
        <v>28.530002</v>
      </c>
      <c r="J416" s="1776">
        <v>2236.87</v>
      </c>
      <c r="K416" s="1777">
        <v>28.530002</v>
      </c>
      <c r="L416" s="1776">
        <v>2236.87</v>
      </c>
      <c r="M416" s="1778">
        <v>1.2754430074166134E-2</v>
      </c>
      <c r="N416" s="1779">
        <v>311.19500000000005</v>
      </c>
      <c r="O416" s="1780">
        <v>3.9691148669301306</v>
      </c>
      <c r="P416" s="1781">
        <v>765.26580444996807</v>
      </c>
      <c r="Q416" s="1782">
        <v>238.14689201580785</v>
      </c>
      <c r="S416" s="55"/>
      <c r="T416" s="55"/>
    </row>
    <row r="417" spans="1:20" ht="12.75">
      <c r="A417" s="1033"/>
      <c r="B417" s="191">
        <v>7</v>
      </c>
      <c r="C417" s="1774" t="s">
        <v>698</v>
      </c>
      <c r="D417" s="1775">
        <v>45</v>
      </c>
      <c r="E417" s="1775">
        <v>1979</v>
      </c>
      <c r="F417" s="1776">
        <v>41.183999999999997</v>
      </c>
      <c r="G417" s="1776">
        <v>3.8504999999999998</v>
      </c>
      <c r="H417" s="1776">
        <v>7.2</v>
      </c>
      <c r="I417" s="1776">
        <v>30.133503999999999</v>
      </c>
      <c r="J417" s="1776">
        <v>2335.3000000000002</v>
      </c>
      <c r="K417" s="1777">
        <v>30.133503999999999</v>
      </c>
      <c r="L417" s="1776">
        <v>2335.3000000000002</v>
      </c>
      <c r="M417" s="1778">
        <v>1.2903483064274395E-2</v>
      </c>
      <c r="N417" s="1779">
        <v>311.19500000000005</v>
      </c>
      <c r="O417" s="1780">
        <v>4.0154994121868715</v>
      </c>
      <c r="P417" s="1781">
        <v>774.20898385646376</v>
      </c>
      <c r="Q417" s="1782">
        <v>240.92996473121227</v>
      </c>
      <c r="S417" s="55"/>
      <c r="T417" s="55"/>
    </row>
    <row r="418" spans="1:20" ht="12.75">
      <c r="A418" s="1033"/>
      <c r="B418" s="191">
        <v>8</v>
      </c>
      <c r="C418" s="1774" t="s">
        <v>699</v>
      </c>
      <c r="D418" s="1775">
        <v>46</v>
      </c>
      <c r="E418" s="1775">
        <v>1981</v>
      </c>
      <c r="F418" s="1776">
        <v>43.475000000000001</v>
      </c>
      <c r="G418" s="1776">
        <v>4.1089169999999999</v>
      </c>
      <c r="H418" s="1776">
        <v>7.2</v>
      </c>
      <c r="I418" s="1776">
        <v>32.166083999999998</v>
      </c>
      <c r="J418" s="1776">
        <v>2273.52</v>
      </c>
      <c r="K418" s="1777">
        <v>32.166083999999998</v>
      </c>
      <c r="L418" s="1776">
        <v>2273.52</v>
      </c>
      <c r="M418" s="1778">
        <v>1.4148142088039691E-2</v>
      </c>
      <c r="N418" s="1779">
        <v>311.19500000000005</v>
      </c>
      <c r="O418" s="1780">
        <v>4.4028310770875123</v>
      </c>
      <c r="P418" s="1781">
        <v>848.88852528238147</v>
      </c>
      <c r="Q418" s="1782">
        <v>264.16986462525074</v>
      </c>
      <c r="S418" s="55"/>
      <c r="T418" s="55"/>
    </row>
    <row r="419" spans="1:20" ht="12.75">
      <c r="A419" s="1033"/>
      <c r="B419" s="191">
        <v>9</v>
      </c>
      <c r="C419" s="1774" t="s">
        <v>1047</v>
      </c>
      <c r="D419" s="1775">
        <v>22</v>
      </c>
      <c r="E419" s="1775">
        <v>1991</v>
      </c>
      <c r="F419" s="1776">
        <v>21.806999999999999</v>
      </c>
      <c r="G419" s="1776">
        <v>1.734</v>
      </c>
      <c r="H419" s="1776">
        <v>3.52</v>
      </c>
      <c r="I419" s="1776">
        <v>16.553000000000001</v>
      </c>
      <c r="J419" s="1776">
        <v>1164.8399999999999</v>
      </c>
      <c r="K419" s="1777">
        <v>16.553000000000001</v>
      </c>
      <c r="L419" s="1776">
        <v>1164.8399999999999</v>
      </c>
      <c r="M419" s="1778">
        <v>1.4210535352494764E-2</v>
      </c>
      <c r="N419" s="1779">
        <v>311.19500000000005</v>
      </c>
      <c r="O419" s="1780">
        <v>4.4222475490196089</v>
      </c>
      <c r="P419" s="1781">
        <v>852.63212114968587</v>
      </c>
      <c r="Q419" s="1782">
        <v>265.33485294117656</v>
      </c>
      <c r="S419" s="55"/>
      <c r="T419" s="55"/>
    </row>
    <row r="420" spans="1:20" ht="13.5" thickBot="1">
      <c r="A420" s="1034"/>
      <c r="B420" s="194">
        <v>10</v>
      </c>
      <c r="C420" s="638"/>
      <c r="D420" s="639"/>
      <c r="E420" s="639"/>
      <c r="F420" s="631"/>
      <c r="G420" s="640"/>
      <c r="H420" s="640"/>
      <c r="I420" s="640"/>
      <c r="J420" s="640"/>
      <c r="K420" s="641"/>
      <c r="L420" s="640"/>
      <c r="M420" s="642"/>
      <c r="N420" s="643"/>
      <c r="O420" s="644"/>
      <c r="P420" s="645"/>
      <c r="Q420" s="646"/>
      <c r="S420" s="55"/>
      <c r="T420" s="55"/>
    </row>
    <row r="421" spans="1:20" ht="12.75">
      <c r="A421" s="1049" t="s">
        <v>185</v>
      </c>
      <c r="B421" s="24">
        <v>1</v>
      </c>
      <c r="C421" s="1792" t="s">
        <v>1048</v>
      </c>
      <c r="D421" s="1793">
        <v>7</v>
      </c>
      <c r="E421" s="1793">
        <v>1989</v>
      </c>
      <c r="F421" s="1872">
        <v>6.2830000000000004</v>
      </c>
      <c r="G421" s="1873">
        <v>0</v>
      </c>
      <c r="H421" s="1873">
        <v>0</v>
      </c>
      <c r="I421" s="1873">
        <v>6.2830000000000004</v>
      </c>
      <c r="J421" s="1803">
        <v>461.34</v>
      </c>
      <c r="K421" s="1804">
        <v>6.2830000000000004</v>
      </c>
      <c r="L421" s="1794">
        <v>461.34</v>
      </c>
      <c r="M421" s="1796">
        <v>1.3619022846490659E-2</v>
      </c>
      <c r="N421" s="1797">
        <v>311.19500000000005</v>
      </c>
      <c r="O421" s="1798">
        <v>4.2381718147136613</v>
      </c>
      <c r="P421" s="1799">
        <v>817.14137078943952</v>
      </c>
      <c r="Q421" s="1800">
        <v>254.29030888281966</v>
      </c>
      <c r="S421" s="55"/>
      <c r="T421" s="55"/>
    </row>
    <row r="422" spans="1:20" ht="12.75">
      <c r="A422" s="1050"/>
      <c r="B422" s="26">
        <v>2</v>
      </c>
      <c r="C422" s="1801" t="s">
        <v>700</v>
      </c>
      <c r="D422" s="1802">
        <v>12</v>
      </c>
      <c r="E422" s="1802">
        <v>1980</v>
      </c>
      <c r="F422" s="1803">
        <v>10.487</v>
      </c>
      <c r="G422" s="1803">
        <v>0.66300000000000003</v>
      </c>
      <c r="H422" s="1803">
        <v>1.76</v>
      </c>
      <c r="I422" s="1803">
        <v>8.0639990000000008</v>
      </c>
      <c r="J422" s="1803">
        <v>584.73</v>
      </c>
      <c r="K422" s="1804">
        <v>8.0639990000000008</v>
      </c>
      <c r="L422" s="1803">
        <v>584.73</v>
      </c>
      <c r="M422" s="1805">
        <v>1.3790978742325519E-2</v>
      </c>
      <c r="N422" s="1806">
        <v>311.19500000000005</v>
      </c>
      <c r="O422" s="1807">
        <v>4.2916836297179906</v>
      </c>
      <c r="P422" s="1808">
        <v>827.4587245395312</v>
      </c>
      <c r="Q422" s="1809">
        <v>257.50101778307942</v>
      </c>
      <c r="S422" s="55"/>
      <c r="T422" s="55"/>
    </row>
    <row r="423" spans="1:20" ht="12.75">
      <c r="A423" s="1050"/>
      <c r="B423" s="26">
        <v>3</v>
      </c>
      <c r="C423" s="1801" t="s">
        <v>1049</v>
      </c>
      <c r="D423" s="1802">
        <v>13</v>
      </c>
      <c r="E423" s="1802">
        <v>1900</v>
      </c>
      <c r="F423" s="1803">
        <v>9.5839999999999996</v>
      </c>
      <c r="G423" s="1803">
        <v>0.51</v>
      </c>
      <c r="H423" s="1803">
        <v>1.92</v>
      </c>
      <c r="I423" s="1803">
        <v>7.1539989999999998</v>
      </c>
      <c r="J423" s="1803">
        <v>485.29</v>
      </c>
      <c r="K423" s="1804">
        <v>7.1539989999999998</v>
      </c>
      <c r="L423" s="1803">
        <v>485.29</v>
      </c>
      <c r="M423" s="1805">
        <v>1.4741698778050236E-2</v>
      </c>
      <c r="N423" s="1806">
        <v>311.19500000000005</v>
      </c>
      <c r="O423" s="1807">
        <v>4.5875429512353438</v>
      </c>
      <c r="P423" s="1808">
        <v>884.50192668301418</v>
      </c>
      <c r="Q423" s="1809">
        <v>275.25257707412061</v>
      </c>
      <c r="S423" s="55"/>
      <c r="T423" s="55"/>
    </row>
    <row r="424" spans="1:20" ht="12.75">
      <c r="A424" s="1050"/>
      <c r="B424" s="26">
        <v>4</v>
      </c>
      <c r="C424" s="1801" t="s">
        <v>1050</v>
      </c>
      <c r="D424" s="1802">
        <v>45</v>
      </c>
      <c r="E424" s="1802">
        <v>1983</v>
      </c>
      <c r="F424" s="1803">
        <v>43.97</v>
      </c>
      <c r="G424" s="1803">
        <v>3.5190000000000001</v>
      </c>
      <c r="H424" s="1803">
        <v>6.88</v>
      </c>
      <c r="I424" s="1803">
        <v>33.571005</v>
      </c>
      <c r="J424" s="1803">
        <v>2205.25</v>
      </c>
      <c r="K424" s="1804">
        <v>33.571005</v>
      </c>
      <c r="L424" s="1803">
        <v>2205.25</v>
      </c>
      <c r="M424" s="1805">
        <v>1.5223219589615689E-2</v>
      </c>
      <c r="N424" s="1806">
        <v>311.19500000000005</v>
      </c>
      <c r="O424" s="1807">
        <v>4.7373898201904554</v>
      </c>
      <c r="P424" s="1808">
        <v>913.39317537694126</v>
      </c>
      <c r="Q424" s="1809">
        <v>284.24338921142731</v>
      </c>
      <c r="S424" s="55"/>
      <c r="T424" s="55"/>
    </row>
    <row r="425" spans="1:20" ht="12.75">
      <c r="A425" s="1050"/>
      <c r="B425" s="26">
        <v>5</v>
      </c>
      <c r="C425" s="1801" t="s">
        <v>576</v>
      </c>
      <c r="D425" s="1802">
        <v>12</v>
      </c>
      <c r="E425" s="1802">
        <v>1980</v>
      </c>
      <c r="F425" s="1803">
        <v>10.135</v>
      </c>
      <c r="G425" s="1803">
        <v>0.61199999999999999</v>
      </c>
      <c r="H425" s="1803">
        <v>1.6</v>
      </c>
      <c r="I425" s="1803">
        <v>7.9230010000000002</v>
      </c>
      <c r="J425" s="1803">
        <v>468.68</v>
      </c>
      <c r="K425" s="1804">
        <v>7.9230010000000002</v>
      </c>
      <c r="L425" s="1803">
        <v>468.68</v>
      </c>
      <c r="M425" s="1805">
        <v>1.6904926602372621E-2</v>
      </c>
      <c r="N425" s="1806">
        <v>311.19500000000005</v>
      </c>
      <c r="O425" s="1807">
        <v>5.260728634025349</v>
      </c>
      <c r="P425" s="1808">
        <v>1014.2955961423572</v>
      </c>
      <c r="Q425" s="1809">
        <v>315.64371804152091</v>
      </c>
      <c r="S425" s="55"/>
      <c r="T425" s="55"/>
    </row>
    <row r="426" spans="1:20" ht="12.75">
      <c r="A426" s="1050"/>
      <c r="B426" s="26">
        <v>6</v>
      </c>
      <c r="C426" s="1801" t="s">
        <v>1051</v>
      </c>
      <c r="D426" s="1802">
        <v>12</v>
      </c>
      <c r="E426" s="1802">
        <v>1988</v>
      </c>
      <c r="F426" s="1803">
        <v>13.122</v>
      </c>
      <c r="G426" s="1803">
        <v>0.76500000000000001</v>
      </c>
      <c r="H426" s="1803">
        <v>1.92</v>
      </c>
      <c r="I426" s="1803">
        <v>10.436999999999999</v>
      </c>
      <c r="J426" s="1803">
        <v>608.15</v>
      </c>
      <c r="K426" s="1804">
        <v>10.436999999999999</v>
      </c>
      <c r="L426" s="1803">
        <v>608.15</v>
      </c>
      <c r="M426" s="1805">
        <v>1.716188440351887E-2</v>
      </c>
      <c r="N426" s="1806">
        <v>311.19500000000005</v>
      </c>
      <c r="O426" s="1807">
        <v>5.3406926169530555</v>
      </c>
      <c r="P426" s="1808">
        <v>1029.7130642111322</v>
      </c>
      <c r="Q426" s="1809">
        <v>320.44155701718336</v>
      </c>
      <c r="S426" s="55"/>
      <c r="T426" s="55"/>
    </row>
    <row r="427" spans="1:20" ht="12.75">
      <c r="A427" s="1050"/>
      <c r="B427" s="26">
        <v>7</v>
      </c>
      <c r="C427" s="1801" t="s">
        <v>1052</v>
      </c>
      <c r="D427" s="1802">
        <v>5</v>
      </c>
      <c r="E427" s="1802">
        <v>1962</v>
      </c>
      <c r="F427" s="1803">
        <v>3.258</v>
      </c>
      <c r="G427" s="1803">
        <v>0</v>
      </c>
      <c r="H427" s="1803">
        <v>0</v>
      </c>
      <c r="I427" s="1803">
        <v>3.258</v>
      </c>
      <c r="J427" s="1803">
        <v>187.09</v>
      </c>
      <c r="K427" s="1804">
        <v>3.258</v>
      </c>
      <c r="L427" s="1803">
        <v>187.09</v>
      </c>
      <c r="M427" s="1805">
        <v>1.7414078785611204E-2</v>
      </c>
      <c r="N427" s="1806">
        <v>311.19500000000005</v>
      </c>
      <c r="O427" s="1807">
        <v>5.4191742476882796</v>
      </c>
      <c r="P427" s="1808">
        <v>1044.8447271366724</v>
      </c>
      <c r="Q427" s="1809">
        <v>325.15045486129679</v>
      </c>
      <c r="S427" s="55"/>
      <c r="T427" s="55"/>
    </row>
    <row r="428" spans="1:20" ht="12.75">
      <c r="A428" s="1050"/>
      <c r="B428" s="26">
        <v>8</v>
      </c>
      <c r="C428" s="1801" t="s">
        <v>1053</v>
      </c>
      <c r="D428" s="1802">
        <v>5</v>
      </c>
      <c r="E428" s="1802">
        <v>1987</v>
      </c>
      <c r="F428" s="1803">
        <v>4.2439999999999998</v>
      </c>
      <c r="G428" s="1803">
        <v>0.61199999999999999</v>
      </c>
      <c r="H428" s="1803">
        <v>0.64</v>
      </c>
      <c r="I428" s="1803">
        <v>2.992</v>
      </c>
      <c r="J428" s="1803">
        <v>161.97999999999999</v>
      </c>
      <c r="K428" s="1804">
        <v>2.992</v>
      </c>
      <c r="L428" s="1803">
        <v>161.97999999999999</v>
      </c>
      <c r="M428" s="1805">
        <v>1.8471416224225216E-2</v>
      </c>
      <c r="N428" s="1806">
        <v>311.19500000000005</v>
      </c>
      <c r="O428" s="1807">
        <v>5.7482123718977673</v>
      </c>
      <c r="P428" s="1808">
        <v>1108.284973453513</v>
      </c>
      <c r="Q428" s="1809">
        <v>344.89274231386605</v>
      </c>
      <c r="S428" s="55"/>
      <c r="T428" s="55"/>
    </row>
    <row r="429" spans="1:20" ht="12.75">
      <c r="A429" s="1050"/>
      <c r="B429" s="26">
        <v>9</v>
      </c>
      <c r="C429" s="1801" t="s">
        <v>577</v>
      </c>
      <c r="D429" s="1802">
        <v>6</v>
      </c>
      <c r="E429" s="1802">
        <v>1930</v>
      </c>
      <c r="F429" s="1803">
        <v>6.7640000000000002</v>
      </c>
      <c r="G429" s="1803">
        <v>0.20399999999999999</v>
      </c>
      <c r="H429" s="1803">
        <v>0.8</v>
      </c>
      <c r="I429" s="1803">
        <v>5.7599989999999996</v>
      </c>
      <c r="J429" s="1803">
        <v>266.7</v>
      </c>
      <c r="K429" s="1804">
        <v>5.7599989999999996</v>
      </c>
      <c r="L429" s="1803">
        <v>266.7</v>
      </c>
      <c r="M429" s="1805">
        <v>2.1597296587926508E-2</v>
      </c>
      <c r="N429" s="1806">
        <v>311.19500000000005</v>
      </c>
      <c r="O429" s="1807">
        <v>6.720970711679791</v>
      </c>
      <c r="P429" s="1808">
        <v>1295.8377952755905</v>
      </c>
      <c r="Q429" s="1809">
        <v>403.25824270078743</v>
      </c>
      <c r="S429" s="55"/>
      <c r="T429" s="55"/>
    </row>
    <row r="430" spans="1:20" ht="13.5" thickBot="1">
      <c r="A430" s="1051"/>
      <c r="B430" s="369">
        <v>10</v>
      </c>
      <c r="C430" s="1810" t="s">
        <v>701</v>
      </c>
      <c r="D430" s="1811">
        <v>6</v>
      </c>
      <c r="E430" s="1811">
        <v>1910</v>
      </c>
      <c r="F430" s="1812">
        <v>7.7480000000000002</v>
      </c>
      <c r="G430" s="1812">
        <v>0.153</v>
      </c>
      <c r="H430" s="1812">
        <v>0.96</v>
      </c>
      <c r="I430" s="1812">
        <v>6.6349999999999998</v>
      </c>
      <c r="J430" s="1812">
        <v>303.89999999999998</v>
      </c>
      <c r="K430" s="1813">
        <v>6.6349999999999998</v>
      </c>
      <c r="L430" s="1812">
        <v>303.89999999999998</v>
      </c>
      <c r="M430" s="1814">
        <v>2.1832839749917739E-2</v>
      </c>
      <c r="N430" s="1815">
        <v>311.19500000000005</v>
      </c>
      <c r="O430" s="1816">
        <v>6.7942705659756522</v>
      </c>
      <c r="P430" s="1817">
        <v>1309.9703849950643</v>
      </c>
      <c r="Q430" s="1818">
        <v>407.65623395853908</v>
      </c>
      <c r="S430" s="55"/>
      <c r="T430" s="55"/>
    </row>
    <row r="431" spans="1:20" ht="12.75">
      <c r="F431" s="123"/>
      <c r="G431" s="123"/>
      <c r="H431" s="123"/>
      <c r="I431" s="123"/>
      <c r="S431" s="55"/>
      <c r="T431" s="55"/>
    </row>
    <row r="432" spans="1:20" ht="15">
      <c r="A432" s="1035" t="s">
        <v>319</v>
      </c>
      <c r="B432" s="1035"/>
      <c r="C432" s="1035"/>
      <c r="D432" s="1035"/>
      <c r="E432" s="1035"/>
      <c r="F432" s="1035"/>
      <c r="G432" s="1035"/>
      <c r="H432" s="1035"/>
      <c r="I432" s="1035"/>
      <c r="J432" s="1035"/>
      <c r="K432" s="1035"/>
      <c r="L432" s="1035"/>
      <c r="M432" s="1035"/>
      <c r="N432" s="1035"/>
      <c r="O432" s="1035"/>
      <c r="P432" s="1035"/>
      <c r="Q432" s="1035"/>
      <c r="S432" s="601"/>
      <c r="T432" s="601"/>
    </row>
    <row r="433" spans="1:20" ht="12.75">
      <c r="A433" s="1036" t="s">
        <v>1039</v>
      </c>
      <c r="B433" s="1036"/>
      <c r="C433" s="1036"/>
      <c r="D433" s="1036"/>
      <c r="E433" s="1036"/>
      <c r="F433" s="1036"/>
      <c r="G433" s="1036"/>
      <c r="H433" s="1036"/>
      <c r="I433" s="1036"/>
      <c r="J433" s="1036"/>
      <c r="K433" s="1036"/>
      <c r="L433" s="1036"/>
      <c r="M433" s="1036"/>
      <c r="N433" s="1036"/>
      <c r="O433" s="1036"/>
      <c r="P433" s="1036"/>
      <c r="Q433" s="1036"/>
      <c r="S433" s="55"/>
      <c r="T433" s="55"/>
    </row>
    <row r="434" spans="1:20" ht="13.5" thickBot="1">
      <c r="F434" s="123"/>
      <c r="G434" s="123"/>
      <c r="H434" s="123"/>
      <c r="I434" s="123"/>
      <c r="S434" s="55"/>
      <c r="T434" s="55"/>
    </row>
    <row r="435" spans="1:20" ht="12.75">
      <c r="A435" s="1041" t="s">
        <v>1</v>
      </c>
      <c r="B435" s="997" t="s">
        <v>0</v>
      </c>
      <c r="C435" s="1000" t="s">
        <v>2</v>
      </c>
      <c r="D435" s="1000" t="s">
        <v>3</v>
      </c>
      <c r="E435" s="1000" t="s">
        <v>13</v>
      </c>
      <c r="F435" s="1004" t="s">
        <v>14</v>
      </c>
      <c r="G435" s="1005"/>
      <c r="H435" s="1005"/>
      <c r="I435" s="1006"/>
      <c r="J435" s="1000" t="s">
        <v>4</v>
      </c>
      <c r="K435" s="1000" t="s">
        <v>15</v>
      </c>
      <c r="L435" s="1000" t="s">
        <v>5</v>
      </c>
      <c r="M435" s="1000" t="s">
        <v>6</v>
      </c>
      <c r="N435" s="1000" t="s">
        <v>16</v>
      </c>
      <c r="O435" s="1007" t="s">
        <v>17</v>
      </c>
      <c r="P435" s="1000" t="s">
        <v>25</v>
      </c>
      <c r="Q435" s="1009" t="s">
        <v>26</v>
      </c>
      <c r="S435" s="55"/>
      <c r="T435" s="55"/>
    </row>
    <row r="436" spans="1:20" ht="33.75">
      <c r="A436" s="1042"/>
      <c r="B436" s="998"/>
      <c r="C436" s="1001"/>
      <c r="D436" s="1003"/>
      <c r="E436" s="1003"/>
      <c r="F436" s="21" t="s">
        <v>18</v>
      </c>
      <c r="G436" s="21" t="s">
        <v>19</v>
      </c>
      <c r="H436" s="21" t="s">
        <v>20</v>
      </c>
      <c r="I436" s="21" t="s">
        <v>21</v>
      </c>
      <c r="J436" s="1003"/>
      <c r="K436" s="1003"/>
      <c r="L436" s="1003"/>
      <c r="M436" s="1003"/>
      <c r="N436" s="1003"/>
      <c r="O436" s="1008"/>
      <c r="P436" s="1003"/>
      <c r="Q436" s="1010"/>
      <c r="S436" s="55"/>
      <c r="T436" s="55"/>
    </row>
    <row r="437" spans="1:20" ht="12.75">
      <c r="A437" s="1043"/>
      <c r="B437" s="1044"/>
      <c r="C437" s="1003"/>
      <c r="D437" s="125" t="s">
        <v>7</v>
      </c>
      <c r="E437" s="125" t="s">
        <v>8</v>
      </c>
      <c r="F437" s="125" t="s">
        <v>9</v>
      </c>
      <c r="G437" s="125" t="s">
        <v>9</v>
      </c>
      <c r="H437" s="125" t="s">
        <v>9</v>
      </c>
      <c r="I437" s="125" t="s">
        <v>9</v>
      </c>
      <c r="J437" s="125" t="s">
        <v>22</v>
      </c>
      <c r="K437" s="125" t="s">
        <v>9</v>
      </c>
      <c r="L437" s="125" t="s">
        <v>22</v>
      </c>
      <c r="M437" s="125" t="s">
        <v>90</v>
      </c>
      <c r="N437" s="125" t="s">
        <v>10</v>
      </c>
      <c r="O437" s="125" t="s">
        <v>91</v>
      </c>
      <c r="P437" s="126" t="s">
        <v>27</v>
      </c>
      <c r="Q437" s="127" t="s">
        <v>28</v>
      </c>
      <c r="S437" s="55"/>
      <c r="T437" s="55"/>
    </row>
    <row r="438" spans="1:20" ht="13.5" thickBot="1">
      <c r="A438" s="128">
        <v>1</v>
      </c>
      <c r="B438" s="129">
        <v>2</v>
      </c>
      <c r="C438" s="130">
        <v>3</v>
      </c>
      <c r="D438" s="131">
        <v>4</v>
      </c>
      <c r="E438" s="131">
        <v>5</v>
      </c>
      <c r="F438" s="131">
        <v>6</v>
      </c>
      <c r="G438" s="131">
        <v>7</v>
      </c>
      <c r="H438" s="131">
        <v>8</v>
      </c>
      <c r="I438" s="131">
        <v>9</v>
      </c>
      <c r="J438" s="131">
        <v>10</v>
      </c>
      <c r="K438" s="131">
        <v>11</v>
      </c>
      <c r="L438" s="130">
        <v>12</v>
      </c>
      <c r="M438" s="131">
        <v>13</v>
      </c>
      <c r="N438" s="131">
        <v>14</v>
      </c>
      <c r="O438" s="132">
        <v>15</v>
      </c>
      <c r="P438" s="130">
        <v>16</v>
      </c>
      <c r="Q438" s="133">
        <v>17</v>
      </c>
      <c r="S438" s="55"/>
      <c r="T438" s="55"/>
    </row>
    <row r="439" spans="1:20" ht="12.75">
      <c r="A439" s="1039" t="s">
        <v>163</v>
      </c>
      <c r="B439" s="108">
        <v>1</v>
      </c>
      <c r="C439" s="1747" t="s">
        <v>579</v>
      </c>
      <c r="D439" s="1748">
        <v>30</v>
      </c>
      <c r="E439" s="1748">
        <v>1990</v>
      </c>
      <c r="F439" s="1749">
        <v>24.292000000000002</v>
      </c>
      <c r="G439" s="1749">
        <v>7.56942</v>
      </c>
      <c r="H439" s="1749">
        <v>4.8</v>
      </c>
      <c r="I439" s="1749">
        <v>11.922577</v>
      </c>
      <c r="J439" s="1749">
        <v>1613.04</v>
      </c>
      <c r="K439" s="1750">
        <v>11.922577</v>
      </c>
      <c r="L439" s="1749">
        <v>1613.04</v>
      </c>
      <c r="M439" s="1751">
        <v>7.3913709517432922E-3</v>
      </c>
      <c r="N439" s="1752">
        <v>312.50299999999999</v>
      </c>
      <c r="O439" s="1753">
        <v>2.309825596532634</v>
      </c>
      <c r="P439" s="1754">
        <v>443.48225710459752</v>
      </c>
      <c r="Q439" s="1755">
        <v>138.58953579195804</v>
      </c>
      <c r="S439" s="55"/>
      <c r="T439" s="55"/>
    </row>
    <row r="440" spans="1:20" ht="12.75">
      <c r="A440" s="1040"/>
      <c r="B440" s="108">
        <v>2</v>
      </c>
      <c r="C440" s="1747" t="s">
        <v>587</v>
      </c>
      <c r="D440" s="1748">
        <v>50</v>
      </c>
      <c r="E440" s="1748">
        <v>1971</v>
      </c>
      <c r="F440" s="1749">
        <v>35.598999999999997</v>
      </c>
      <c r="G440" s="1749">
        <v>3.4688159999999999</v>
      </c>
      <c r="H440" s="1749">
        <v>8</v>
      </c>
      <c r="I440" s="1749">
        <v>24.130186999999999</v>
      </c>
      <c r="J440" s="1749">
        <v>2564.8000000000002</v>
      </c>
      <c r="K440" s="1750">
        <v>24.130186999999999</v>
      </c>
      <c r="L440" s="1749">
        <v>2564.8000000000002</v>
      </c>
      <c r="M440" s="1751">
        <v>9.4082138958203367E-3</v>
      </c>
      <c r="N440" s="1752">
        <v>312.50299999999999</v>
      </c>
      <c r="O440" s="1753">
        <v>2.9400950670855424</v>
      </c>
      <c r="P440" s="1754">
        <v>564.49283374922027</v>
      </c>
      <c r="Q440" s="1755">
        <v>176.40570402513259</v>
      </c>
      <c r="S440" s="55"/>
      <c r="T440" s="55"/>
    </row>
    <row r="441" spans="1:20" ht="12.75">
      <c r="A441" s="1040"/>
      <c r="B441" s="108">
        <v>3</v>
      </c>
      <c r="C441" s="1747" t="s">
        <v>581</v>
      </c>
      <c r="D441" s="1748">
        <v>51</v>
      </c>
      <c r="E441" s="1748">
        <v>1972</v>
      </c>
      <c r="F441" s="1749">
        <v>40.78</v>
      </c>
      <c r="G441" s="1749">
        <v>7.9458000000000002</v>
      </c>
      <c r="H441" s="1749">
        <v>8</v>
      </c>
      <c r="I441" s="1749">
        <v>24.834199999999999</v>
      </c>
      <c r="J441" s="1749">
        <v>2608.15</v>
      </c>
      <c r="K441" s="1750">
        <v>24.834199999999999</v>
      </c>
      <c r="L441" s="1749">
        <v>2608.15</v>
      </c>
      <c r="M441" s="1751">
        <v>9.5217683032034189E-3</v>
      </c>
      <c r="N441" s="1752">
        <v>312.50299999999999</v>
      </c>
      <c r="O441" s="1753">
        <v>2.9755811600559778</v>
      </c>
      <c r="P441" s="1754">
        <v>571.30609819220513</v>
      </c>
      <c r="Q441" s="1755">
        <v>178.53486960335869</v>
      </c>
      <c r="S441" s="55"/>
      <c r="T441" s="55"/>
    </row>
    <row r="442" spans="1:20" ht="12.75">
      <c r="A442" s="1040"/>
      <c r="B442" s="108">
        <v>4</v>
      </c>
      <c r="C442" s="1747" t="s">
        <v>585</v>
      </c>
      <c r="D442" s="1748">
        <v>39</v>
      </c>
      <c r="E442" s="1748">
        <v>1990</v>
      </c>
      <c r="F442" s="1749">
        <v>32.694000000000003</v>
      </c>
      <c r="G442" s="1749">
        <v>3.9977879999999999</v>
      </c>
      <c r="H442" s="1749">
        <v>6.4</v>
      </c>
      <c r="I442" s="1749">
        <v>22.296213000000002</v>
      </c>
      <c r="J442" s="1749">
        <v>2294.0500000000002</v>
      </c>
      <c r="K442" s="1750">
        <v>22.296213000000002</v>
      </c>
      <c r="L442" s="1749">
        <v>2294.0500000000002</v>
      </c>
      <c r="M442" s="1751">
        <v>9.7191486672042887E-3</v>
      </c>
      <c r="N442" s="1752">
        <v>312.50299999999999</v>
      </c>
      <c r="O442" s="1753">
        <v>3.0372631159473418</v>
      </c>
      <c r="P442" s="1754">
        <v>583.14892003225725</v>
      </c>
      <c r="Q442" s="1755">
        <v>182.23578695684049</v>
      </c>
      <c r="S442" s="55"/>
      <c r="T442" s="55"/>
    </row>
    <row r="443" spans="1:20" ht="12.75">
      <c r="A443" s="1040"/>
      <c r="B443" s="108">
        <v>5</v>
      </c>
      <c r="C443" s="1747" t="s">
        <v>583</v>
      </c>
      <c r="D443" s="1748">
        <v>30</v>
      </c>
      <c r="E443" s="1748">
        <v>1974</v>
      </c>
      <c r="F443" s="1749">
        <v>24.091999999999999</v>
      </c>
      <c r="G443" s="1749">
        <v>2.3205</v>
      </c>
      <c r="H443" s="1749">
        <v>4.8</v>
      </c>
      <c r="I443" s="1749">
        <v>16.971498</v>
      </c>
      <c r="J443" s="1749">
        <v>1743.53</v>
      </c>
      <c r="K443" s="1750">
        <v>16.971498</v>
      </c>
      <c r="L443" s="1749">
        <v>1743.53</v>
      </c>
      <c r="M443" s="1751">
        <v>9.7339867969005421E-3</v>
      </c>
      <c r="N443" s="1752">
        <v>312.50299999999999</v>
      </c>
      <c r="O443" s="1753">
        <v>3.0419000759918098</v>
      </c>
      <c r="P443" s="1754">
        <v>584.03920781403247</v>
      </c>
      <c r="Q443" s="1755">
        <v>182.51400455950858</v>
      </c>
      <c r="S443" s="55"/>
      <c r="T443" s="55"/>
    </row>
    <row r="444" spans="1:20" ht="12.75">
      <c r="A444" s="1040"/>
      <c r="B444" s="108">
        <v>6</v>
      </c>
      <c r="C444" s="1747" t="s">
        <v>582</v>
      </c>
      <c r="D444" s="1748">
        <v>39</v>
      </c>
      <c r="E444" s="1748">
        <v>1990</v>
      </c>
      <c r="F444" s="1749">
        <v>32.578000000000003</v>
      </c>
      <c r="G444" s="1749">
        <v>4.0139040000000001</v>
      </c>
      <c r="H444" s="1749">
        <v>6.32</v>
      </c>
      <c r="I444" s="1749">
        <v>22.244091000000001</v>
      </c>
      <c r="J444" s="1749">
        <v>2218.0300000000002</v>
      </c>
      <c r="K444" s="1750">
        <v>22.244091000000001</v>
      </c>
      <c r="L444" s="1749">
        <v>2218.0300000000002</v>
      </c>
      <c r="M444" s="1751">
        <v>1.0028760206128862E-2</v>
      </c>
      <c r="N444" s="1752">
        <v>312.50299999999999</v>
      </c>
      <c r="O444" s="1753">
        <v>3.1340176506958874</v>
      </c>
      <c r="P444" s="1754">
        <v>601.72561236773174</v>
      </c>
      <c r="Q444" s="1755">
        <v>188.04105904175327</v>
      </c>
      <c r="S444" s="55"/>
      <c r="T444" s="55"/>
    </row>
    <row r="445" spans="1:20" ht="12.75">
      <c r="A445" s="1040"/>
      <c r="B445" s="108">
        <v>7</v>
      </c>
      <c r="C445" s="1747" t="s">
        <v>586</v>
      </c>
      <c r="D445" s="1748">
        <v>58</v>
      </c>
      <c r="E445" s="1748">
        <v>1991</v>
      </c>
      <c r="F445" s="1749">
        <v>40.264000000000003</v>
      </c>
      <c r="G445" s="1749">
        <v>4.8332189999999997</v>
      </c>
      <c r="H445" s="1749">
        <v>9.44</v>
      </c>
      <c r="I445" s="1749">
        <v>25.990786</v>
      </c>
      <c r="J445" s="1749">
        <v>2439.79</v>
      </c>
      <c r="K445" s="1750">
        <v>25.990786</v>
      </c>
      <c r="L445" s="1749">
        <v>2439.79</v>
      </c>
      <c r="M445" s="1751">
        <v>1.0652878321494882E-2</v>
      </c>
      <c r="N445" s="1752">
        <v>312.50299999999999</v>
      </c>
      <c r="O445" s="1753">
        <v>3.3290564341021152</v>
      </c>
      <c r="P445" s="1754">
        <v>639.1726992896929</v>
      </c>
      <c r="Q445" s="1755">
        <v>199.74338604612689</v>
      </c>
      <c r="S445" s="55"/>
      <c r="T445" s="55"/>
    </row>
    <row r="446" spans="1:20" ht="12.75">
      <c r="A446" s="1040"/>
      <c r="B446" s="108">
        <v>8</v>
      </c>
      <c r="C446" s="1747" t="s">
        <v>578</v>
      </c>
      <c r="D446" s="1748">
        <v>59</v>
      </c>
      <c r="E446" s="1748">
        <v>1975</v>
      </c>
      <c r="F446" s="1749">
        <v>45.673999999999999</v>
      </c>
      <c r="G446" s="1749">
        <v>5.5940370000000001</v>
      </c>
      <c r="H446" s="1749">
        <v>9.6</v>
      </c>
      <c r="I446" s="1749">
        <v>30.479972</v>
      </c>
      <c r="J446" s="1749">
        <v>2729.69</v>
      </c>
      <c r="K446" s="1750">
        <v>30.479972</v>
      </c>
      <c r="L446" s="1749">
        <v>2729.69</v>
      </c>
      <c r="M446" s="1751">
        <v>1.1166092853034593E-2</v>
      </c>
      <c r="N446" s="1752">
        <v>312.50299999999999</v>
      </c>
      <c r="O446" s="1753">
        <v>3.4894375148518693</v>
      </c>
      <c r="P446" s="1754">
        <v>669.96557118207556</v>
      </c>
      <c r="Q446" s="1755">
        <v>209.36625089111214</v>
      </c>
      <c r="S446" s="55"/>
      <c r="T446" s="55"/>
    </row>
    <row r="447" spans="1:20" ht="12.75">
      <c r="A447" s="1040"/>
      <c r="B447" s="108">
        <v>9</v>
      </c>
      <c r="C447" s="1747" t="s">
        <v>580</v>
      </c>
      <c r="D447" s="1748">
        <v>50</v>
      </c>
      <c r="E447" s="1748">
        <v>1972</v>
      </c>
      <c r="F447" s="1749">
        <v>42.411999999999999</v>
      </c>
      <c r="G447" s="1749">
        <v>3.6617999999999999</v>
      </c>
      <c r="H447" s="1749">
        <v>8</v>
      </c>
      <c r="I447" s="1749">
        <v>30.750198000000001</v>
      </c>
      <c r="J447" s="1749">
        <v>2601.9</v>
      </c>
      <c r="K447" s="1750">
        <v>30.750198000000001</v>
      </c>
      <c r="L447" s="1749">
        <v>2601.9</v>
      </c>
      <c r="M447" s="1751">
        <v>1.1818362734924478E-2</v>
      </c>
      <c r="N447" s="1752">
        <v>312.50299999999999</v>
      </c>
      <c r="O447" s="1753">
        <v>3.6932738097521041</v>
      </c>
      <c r="P447" s="1754">
        <v>709.10176409546864</v>
      </c>
      <c r="Q447" s="1755">
        <v>221.59642858512623</v>
      </c>
      <c r="S447" s="55"/>
      <c r="T447" s="55"/>
    </row>
    <row r="448" spans="1:20" ht="13.5" thickBot="1">
      <c r="A448" s="1040"/>
      <c r="B448" s="187">
        <v>10</v>
      </c>
      <c r="C448" s="1756" t="s">
        <v>584</v>
      </c>
      <c r="D448" s="1757">
        <v>59</v>
      </c>
      <c r="E448" s="1757">
        <v>1991</v>
      </c>
      <c r="F448" s="1758">
        <v>43.481999999999999</v>
      </c>
      <c r="G448" s="1758">
        <v>4.5438450000000001</v>
      </c>
      <c r="H448" s="1758">
        <v>9.6</v>
      </c>
      <c r="I448" s="1758">
        <v>29.338156000000001</v>
      </c>
      <c r="J448" s="1758">
        <v>2442.5500000000002</v>
      </c>
      <c r="K448" s="1759">
        <v>29.338156000000001</v>
      </c>
      <c r="L448" s="1758">
        <v>2442.5500000000002</v>
      </c>
      <c r="M448" s="1760">
        <v>1.2011281652371497E-2</v>
      </c>
      <c r="N448" s="1761">
        <v>312.50299999999999</v>
      </c>
      <c r="O448" s="1762">
        <v>3.75356155021105</v>
      </c>
      <c r="P448" s="1763">
        <v>720.67689914228981</v>
      </c>
      <c r="Q448" s="1764">
        <v>225.21369301266299</v>
      </c>
      <c r="S448" s="55"/>
      <c r="T448" s="55"/>
    </row>
    <row r="449" spans="1:20" ht="12.75">
      <c r="A449" s="1032" t="s">
        <v>174</v>
      </c>
      <c r="B449" s="188">
        <v>1</v>
      </c>
      <c r="C449" s="1765" t="s">
        <v>590</v>
      </c>
      <c r="D449" s="1766">
        <v>40</v>
      </c>
      <c r="E449" s="1766">
        <v>1985</v>
      </c>
      <c r="F449" s="1767">
        <v>38.543999999999997</v>
      </c>
      <c r="G449" s="1767">
        <v>4.5784229999999999</v>
      </c>
      <c r="H449" s="1767">
        <v>6.4</v>
      </c>
      <c r="I449" s="1767">
        <v>27.565577000000001</v>
      </c>
      <c r="J449" s="1767">
        <v>2285.42</v>
      </c>
      <c r="K449" s="1768">
        <v>27.565577000000001</v>
      </c>
      <c r="L449" s="1767">
        <v>2285.42</v>
      </c>
      <c r="M449" s="1769">
        <v>1.2061492854705043E-2</v>
      </c>
      <c r="N449" s="1770">
        <v>312.50299999999999</v>
      </c>
      <c r="O449" s="1771">
        <v>3.7692527015738899</v>
      </c>
      <c r="P449" s="1772">
        <v>723.68957128230261</v>
      </c>
      <c r="Q449" s="1773">
        <v>226.15516209443342</v>
      </c>
      <c r="S449" s="55"/>
      <c r="T449" s="55"/>
    </row>
    <row r="450" spans="1:20" ht="12.75">
      <c r="A450" s="1033"/>
      <c r="B450" s="191">
        <v>2</v>
      </c>
      <c r="C450" s="1774" t="s">
        <v>591</v>
      </c>
      <c r="D450" s="1775">
        <v>40</v>
      </c>
      <c r="E450" s="1775">
        <v>1982</v>
      </c>
      <c r="F450" s="1776">
        <v>35.816000000000003</v>
      </c>
      <c r="G450" s="1776">
        <v>4.6017299999999999</v>
      </c>
      <c r="H450" s="1776">
        <v>6.4</v>
      </c>
      <c r="I450" s="1776">
        <v>24.814271000000002</v>
      </c>
      <c r="J450" s="1776">
        <v>1944.42</v>
      </c>
      <c r="K450" s="1777">
        <v>24.814271000000002</v>
      </c>
      <c r="L450" s="1776">
        <v>1944.42</v>
      </c>
      <c r="M450" s="1778">
        <v>1.276178551958939E-2</v>
      </c>
      <c r="N450" s="1779">
        <v>312.50299999999999</v>
      </c>
      <c r="O450" s="1780">
        <v>3.988096260228243</v>
      </c>
      <c r="P450" s="1781">
        <v>765.70713117536343</v>
      </c>
      <c r="Q450" s="1782">
        <v>239.2857756136946</v>
      </c>
      <c r="S450" s="55"/>
      <c r="T450" s="55"/>
    </row>
    <row r="451" spans="1:20" ht="12.75">
      <c r="A451" s="1033"/>
      <c r="B451" s="191">
        <v>3</v>
      </c>
      <c r="C451" s="1774" t="s">
        <v>320</v>
      </c>
      <c r="D451" s="1775">
        <v>26</v>
      </c>
      <c r="E451" s="1775">
        <v>1985</v>
      </c>
      <c r="F451" s="1776">
        <v>18.75</v>
      </c>
      <c r="G451" s="1776">
        <v>0</v>
      </c>
      <c r="H451" s="1776">
        <v>0</v>
      </c>
      <c r="I451" s="1776">
        <v>18.750000999999997</v>
      </c>
      <c r="J451" s="1776">
        <v>1415.92</v>
      </c>
      <c r="K451" s="1777">
        <v>18.750000999999997</v>
      </c>
      <c r="L451" s="1776">
        <v>1415.92</v>
      </c>
      <c r="M451" s="1778">
        <v>1.3242274281032824E-2</v>
      </c>
      <c r="N451" s="1779">
        <v>301.82099999999997</v>
      </c>
      <c r="O451" s="1780">
        <v>3.9967964657756077</v>
      </c>
      <c r="P451" s="1781">
        <v>794.53645686196944</v>
      </c>
      <c r="Q451" s="1782">
        <v>239.80778794653648</v>
      </c>
      <c r="S451" s="55"/>
      <c r="T451" s="55"/>
    </row>
    <row r="452" spans="1:20" ht="12.75">
      <c r="A452" s="1033"/>
      <c r="B452" s="191">
        <v>4</v>
      </c>
      <c r="C452" s="1774" t="s">
        <v>589</v>
      </c>
      <c r="D452" s="1775">
        <v>37</v>
      </c>
      <c r="E452" s="1775">
        <v>1970</v>
      </c>
      <c r="F452" s="1776">
        <v>29.945</v>
      </c>
      <c r="G452" s="1776">
        <v>2.3446739999999999</v>
      </c>
      <c r="H452" s="1776">
        <v>5.76</v>
      </c>
      <c r="I452" s="1776">
        <v>21.840326000000001</v>
      </c>
      <c r="J452" s="1776">
        <v>1579.46</v>
      </c>
      <c r="K452" s="1777">
        <v>21.840326000000001</v>
      </c>
      <c r="L452" s="1776">
        <v>1579.46</v>
      </c>
      <c r="M452" s="1778">
        <v>1.3827717067858635E-2</v>
      </c>
      <c r="N452" s="1779">
        <v>294.95400000000006</v>
      </c>
      <c r="O452" s="1780">
        <v>4.0785404600331772</v>
      </c>
      <c r="P452" s="1781">
        <v>829.66302407151818</v>
      </c>
      <c r="Q452" s="1782">
        <v>244.71242760199064</v>
      </c>
      <c r="S452" s="55"/>
      <c r="T452" s="55"/>
    </row>
    <row r="453" spans="1:20" ht="12.75">
      <c r="A453" s="1033"/>
      <c r="B453" s="191">
        <v>5</v>
      </c>
      <c r="C453" s="1774" t="s">
        <v>588</v>
      </c>
      <c r="D453" s="1775">
        <v>24</v>
      </c>
      <c r="E453" s="1775">
        <v>1969</v>
      </c>
      <c r="F453" s="1776">
        <v>18.597999999999999</v>
      </c>
      <c r="G453" s="1776">
        <v>1.0129619999999999</v>
      </c>
      <c r="H453" s="1776">
        <v>3.84</v>
      </c>
      <c r="I453" s="1776">
        <v>13.745037999999999</v>
      </c>
      <c r="J453" s="1776">
        <v>1020.69</v>
      </c>
      <c r="K453" s="1777">
        <v>13.745037999999999</v>
      </c>
      <c r="L453" s="1776">
        <v>1020.69</v>
      </c>
      <c r="M453" s="1778">
        <v>1.3466417815399385E-2</v>
      </c>
      <c r="N453" s="1779">
        <v>305.63600000000002</v>
      </c>
      <c r="O453" s="1780">
        <v>4.1158220754274071</v>
      </c>
      <c r="P453" s="1781">
        <v>807.98506892396301</v>
      </c>
      <c r="Q453" s="1782">
        <v>246.94932452564439</v>
      </c>
      <c r="S453" s="55"/>
      <c r="T453" s="55"/>
    </row>
    <row r="454" spans="1:20" ht="12.75">
      <c r="A454" s="1033"/>
      <c r="B454" s="191">
        <v>6</v>
      </c>
      <c r="C454" s="1774" t="s">
        <v>593</v>
      </c>
      <c r="D454" s="1775">
        <v>36</v>
      </c>
      <c r="E454" s="1775">
        <v>1972</v>
      </c>
      <c r="F454" s="1776">
        <v>28.981999999999999</v>
      </c>
      <c r="G454" s="1776">
        <v>2.4224999999999999</v>
      </c>
      <c r="H454" s="1776">
        <v>5.76</v>
      </c>
      <c r="I454" s="1776">
        <v>20.799499999999998</v>
      </c>
      <c r="J454" s="1776">
        <v>1508.84</v>
      </c>
      <c r="K454" s="1777">
        <v>20.799499999999998</v>
      </c>
      <c r="L454" s="1776">
        <v>1508.84</v>
      </c>
      <c r="M454" s="1778">
        <v>1.3785093184167969E-2</v>
      </c>
      <c r="N454" s="1779">
        <v>305.63600000000002</v>
      </c>
      <c r="O454" s="1780">
        <v>4.2132207404363617</v>
      </c>
      <c r="P454" s="1781">
        <v>827.10559105007815</v>
      </c>
      <c r="Q454" s="1782">
        <v>252.7932444261817</v>
      </c>
      <c r="S454" s="55"/>
      <c r="T454" s="55"/>
    </row>
    <row r="455" spans="1:20" ht="12.75">
      <c r="A455" s="1033"/>
      <c r="B455" s="191">
        <v>7</v>
      </c>
      <c r="C455" s="1774" t="s">
        <v>321</v>
      </c>
      <c r="D455" s="1775">
        <v>16</v>
      </c>
      <c r="E455" s="1775">
        <v>1989</v>
      </c>
      <c r="F455" s="1776">
        <v>15.186999999999999</v>
      </c>
      <c r="G455" s="1776">
        <v>0</v>
      </c>
      <c r="H455" s="1776">
        <v>0</v>
      </c>
      <c r="I455" s="1776">
        <v>15.187001</v>
      </c>
      <c r="J455" s="1776">
        <v>1072.46</v>
      </c>
      <c r="K455" s="1777">
        <v>15.187001</v>
      </c>
      <c r="L455" s="1776">
        <v>1072.46</v>
      </c>
      <c r="M455" s="1778">
        <v>1.4160902038304458E-2</v>
      </c>
      <c r="N455" s="1779">
        <v>301.82099999999997</v>
      </c>
      <c r="O455" s="1780">
        <v>4.2740576141030893</v>
      </c>
      <c r="P455" s="1781">
        <v>849.65412229826757</v>
      </c>
      <c r="Q455" s="1782">
        <v>256.44345684618537</v>
      </c>
      <c r="S455" s="55"/>
      <c r="T455" s="55"/>
    </row>
    <row r="456" spans="1:20" ht="12.75">
      <c r="A456" s="1033"/>
      <c r="B456" s="191">
        <v>8</v>
      </c>
      <c r="C456" s="1774" t="s">
        <v>594</v>
      </c>
      <c r="D456" s="1775">
        <v>20</v>
      </c>
      <c r="E456" s="1775">
        <v>1990</v>
      </c>
      <c r="F456" s="1776">
        <v>21.800999999999998</v>
      </c>
      <c r="G456" s="1776">
        <v>2.5394429999999999</v>
      </c>
      <c r="H456" s="1776">
        <v>3.2</v>
      </c>
      <c r="I456" s="1776">
        <v>16.061556</v>
      </c>
      <c r="J456" s="1776">
        <v>1074.54</v>
      </c>
      <c r="K456" s="1777">
        <v>16.061556</v>
      </c>
      <c r="L456" s="1776">
        <v>1074.54</v>
      </c>
      <c r="M456" s="1778">
        <v>1.4947378413088391E-2</v>
      </c>
      <c r="N456" s="1779">
        <v>294.95400000000006</v>
      </c>
      <c r="O456" s="1780">
        <v>4.4087890524540745</v>
      </c>
      <c r="P456" s="1781">
        <v>896.84270478530345</v>
      </c>
      <c r="Q456" s="1782">
        <v>264.52734314724449</v>
      </c>
      <c r="S456" s="55"/>
      <c r="T456" s="55"/>
    </row>
    <row r="457" spans="1:20" ht="12.75">
      <c r="A457" s="1033"/>
      <c r="B457" s="191">
        <v>9</v>
      </c>
      <c r="C457" s="1774" t="s">
        <v>592</v>
      </c>
      <c r="D457" s="1775">
        <v>45</v>
      </c>
      <c r="E457" s="1775">
        <v>1978</v>
      </c>
      <c r="F457" s="1776">
        <v>44.261000000000003</v>
      </c>
      <c r="G457" s="1776">
        <v>3.2366640000000002</v>
      </c>
      <c r="H457" s="1776">
        <v>7.2</v>
      </c>
      <c r="I457" s="1776">
        <v>33.824334</v>
      </c>
      <c r="J457" s="1776">
        <v>2206.29</v>
      </c>
      <c r="K457" s="1777">
        <v>33.824334</v>
      </c>
      <c r="L457" s="1776">
        <v>2206.29</v>
      </c>
      <c r="M457" s="1778">
        <v>1.5330864936159799E-2</v>
      </c>
      <c r="N457" s="1779">
        <v>312.50299999999999</v>
      </c>
      <c r="O457" s="1780">
        <v>4.7909412851447453</v>
      </c>
      <c r="P457" s="1781">
        <v>919.85189616958792</v>
      </c>
      <c r="Q457" s="1782">
        <v>287.45647710868474</v>
      </c>
      <c r="S457" s="55"/>
      <c r="T457" s="55"/>
    </row>
    <row r="458" spans="1:20" ht="13.5" thickBot="1">
      <c r="A458" s="1034"/>
      <c r="B458" s="194">
        <v>10</v>
      </c>
      <c r="C458" s="1783"/>
      <c r="D458" s="1784"/>
      <c r="E458" s="1784"/>
      <c r="F458" s="1785"/>
      <c r="G458" s="1785"/>
      <c r="H458" s="1785"/>
      <c r="I458" s="1785"/>
      <c r="J458" s="1785"/>
      <c r="K458" s="1786"/>
      <c r="L458" s="1785"/>
      <c r="M458" s="1787"/>
      <c r="N458" s="1788"/>
      <c r="O458" s="1789"/>
      <c r="P458" s="1790"/>
      <c r="Q458" s="1791"/>
      <c r="S458" s="55"/>
      <c r="T458" s="55"/>
    </row>
    <row r="459" spans="1:20" ht="12.75">
      <c r="A459" s="1049" t="s">
        <v>185</v>
      </c>
      <c r="B459" s="24">
        <v>1</v>
      </c>
      <c r="C459" s="1792" t="s">
        <v>597</v>
      </c>
      <c r="D459" s="1793">
        <v>18</v>
      </c>
      <c r="E459" s="1793">
        <v>1989</v>
      </c>
      <c r="F459" s="1794">
        <v>17.247</v>
      </c>
      <c r="G459" s="1794">
        <v>2.647818</v>
      </c>
      <c r="H459" s="1794">
        <v>0</v>
      </c>
      <c r="I459" s="1794">
        <v>14.599182000000001</v>
      </c>
      <c r="J459" s="1794">
        <v>937.87</v>
      </c>
      <c r="K459" s="1795">
        <v>14.599182000000001</v>
      </c>
      <c r="L459" s="1794">
        <v>937.87</v>
      </c>
      <c r="M459" s="1796">
        <v>1.5566317293441522E-2</v>
      </c>
      <c r="N459" s="1797">
        <v>301.82099999999997</v>
      </c>
      <c r="O459" s="1798">
        <v>4.6982414518238134</v>
      </c>
      <c r="P459" s="1799">
        <v>933.97903760649137</v>
      </c>
      <c r="Q459" s="1800">
        <v>281.89448710942878</v>
      </c>
      <c r="S459" s="55"/>
      <c r="T459" s="55"/>
    </row>
    <row r="460" spans="1:20" ht="12.75">
      <c r="A460" s="1050"/>
      <c r="B460" s="26">
        <v>2</v>
      </c>
      <c r="C460" s="1801" t="s">
        <v>595</v>
      </c>
      <c r="D460" s="1802">
        <v>24</v>
      </c>
      <c r="E460" s="1802">
        <v>1962</v>
      </c>
      <c r="F460" s="1803">
        <v>19.015999999999998</v>
      </c>
      <c r="G460" s="1803">
        <v>1.6728000000000001</v>
      </c>
      <c r="H460" s="1803">
        <v>0</v>
      </c>
      <c r="I460" s="1803">
        <v>17.343202999999999</v>
      </c>
      <c r="J460" s="1803">
        <v>1108.08</v>
      </c>
      <c r="K460" s="1804">
        <v>17.343202999999999</v>
      </c>
      <c r="L460" s="1803">
        <v>1108.08</v>
      </c>
      <c r="M460" s="1805">
        <v>1.5651580210815103E-2</v>
      </c>
      <c r="N460" s="1806">
        <v>301.82099999999997</v>
      </c>
      <c r="O460" s="1807">
        <v>4.7239755908084247</v>
      </c>
      <c r="P460" s="1808">
        <v>939.0948126489061</v>
      </c>
      <c r="Q460" s="1809">
        <v>283.43853544850549</v>
      </c>
      <c r="S460" s="55"/>
      <c r="T460" s="55"/>
    </row>
    <row r="461" spans="1:20" ht="12.75">
      <c r="A461" s="1050"/>
      <c r="B461" s="26">
        <v>3</v>
      </c>
      <c r="C461" s="1801" t="s">
        <v>596</v>
      </c>
      <c r="D461" s="1802">
        <v>17</v>
      </c>
      <c r="E461" s="1802">
        <v>1983</v>
      </c>
      <c r="F461" s="1803">
        <v>25.975000000000001</v>
      </c>
      <c r="G461" s="1803">
        <v>1.53</v>
      </c>
      <c r="H461" s="1803">
        <v>2.88</v>
      </c>
      <c r="I461" s="1803">
        <v>21.565000000000001</v>
      </c>
      <c r="J461" s="1803">
        <v>1153.81</v>
      </c>
      <c r="K461" s="1804">
        <v>21.565000000000001</v>
      </c>
      <c r="L461" s="1803">
        <v>1153.81</v>
      </c>
      <c r="M461" s="1805">
        <v>1.8690252294571899E-2</v>
      </c>
      <c r="N461" s="1806">
        <v>301.82099999999997</v>
      </c>
      <c r="O461" s="1807">
        <v>5.6411106377999847</v>
      </c>
      <c r="P461" s="1808">
        <v>1121.4151376743141</v>
      </c>
      <c r="Q461" s="1809">
        <v>338.46663826799909</v>
      </c>
      <c r="S461" s="55"/>
      <c r="T461" s="55"/>
    </row>
    <row r="462" spans="1:20" ht="12.75">
      <c r="A462" s="1050"/>
      <c r="B462" s="26">
        <v>4</v>
      </c>
      <c r="C462" s="1801" t="s">
        <v>599</v>
      </c>
      <c r="D462" s="1802">
        <v>8</v>
      </c>
      <c r="E462" s="1802">
        <v>1972</v>
      </c>
      <c r="F462" s="1803">
        <v>9.1880000000000006</v>
      </c>
      <c r="G462" s="1803">
        <v>0.244647</v>
      </c>
      <c r="H462" s="1803">
        <v>0.67</v>
      </c>
      <c r="I462" s="1803">
        <v>8.2733530000000002</v>
      </c>
      <c r="J462" s="1803">
        <v>440.39</v>
      </c>
      <c r="K462" s="1804">
        <v>8.2733530000000002</v>
      </c>
      <c r="L462" s="1803">
        <v>440.39</v>
      </c>
      <c r="M462" s="1805">
        <v>1.8786423397443176E-2</v>
      </c>
      <c r="N462" s="1806">
        <v>312.50299999999999</v>
      </c>
      <c r="O462" s="1807">
        <v>5.8708136709711845</v>
      </c>
      <c r="P462" s="1808">
        <v>1127.1854038465906</v>
      </c>
      <c r="Q462" s="1809">
        <v>352.24882025827105</v>
      </c>
      <c r="S462" s="55"/>
      <c r="T462" s="55"/>
    </row>
    <row r="463" spans="1:20" ht="12.75">
      <c r="A463" s="1050"/>
      <c r="B463" s="26">
        <v>5</v>
      </c>
      <c r="C463" s="1801" t="s">
        <v>598</v>
      </c>
      <c r="D463" s="1802">
        <v>12</v>
      </c>
      <c r="E463" s="1802">
        <v>1968</v>
      </c>
      <c r="F463" s="1803">
        <v>11.445</v>
      </c>
      <c r="G463" s="1803">
        <v>0.35699999999999998</v>
      </c>
      <c r="H463" s="1803">
        <v>0.12</v>
      </c>
      <c r="I463" s="1803">
        <v>10.968000999999999</v>
      </c>
      <c r="J463" s="1803">
        <v>536.53</v>
      </c>
      <c r="K463" s="1804">
        <v>10.968000999999999</v>
      </c>
      <c r="L463" s="1803">
        <v>536.53</v>
      </c>
      <c r="M463" s="1805">
        <v>2.0442474791717145E-2</v>
      </c>
      <c r="N463" s="1806">
        <v>301.82099999999997</v>
      </c>
      <c r="O463" s="1807">
        <v>6.1699681841108598</v>
      </c>
      <c r="P463" s="1808">
        <v>1226.5484875030288</v>
      </c>
      <c r="Q463" s="1809">
        <v>370.1980910466516</v>
      </c>
      <c r="S463" s="55"/>
      <c r="T463" s="55"/>
    </row>
    <row r="464" spans="1:20" ht="12.75">
      <c r="A464" s="1050"/>
      <c r="B464" s="26">
        <v>6</v>
      </c>
      <c r="C464" s="1801" t="s">
        <v>603</v>
      </c>
      <c r="D464" s="1802">
        <v>11</v>
      </c>
      <c r="E464" s="1802">
        <v>1976</v>
      </c>
      <c r="F464" s="1803">
        <v>10.734</v>
      </c>
      <c r="G464" s="1803">
        <v>0</v>
      </c>
      <c r="H464" s="1803">
        <v>0</v>
      </c>
      <c r="I464" s="1803">
        <v>10.734003</v>
      </c>
      <c r="J464" s="1803">
        <v>496.05</v>
      </c>
      <c r="K464" s="1804">
        <v>10.734003</v>
      </c>
      <c r="L464" s="1803">
        <v>496.05</v>
      </c>
      <c r="M464" s="1805">
        <v>2.1638953734502569E-2</v>
      </c>
      <c r="N464" s="1806">
        <v>301.82099999999997</v>
      </c>
      <c r="O464" s="1807">
        <v>6.5310906551012993</v>
      </c>
      <c r="P464" s="1808">
        <v>1298.337224070154</v>
      </c>
      <c r="Q464" s="1809">
        <v>391.86543930607792</v>
      </c>
      <c r="S464" s="55"/>
      <c r="T464" s="55"/>
    </row>
    <row r="465" spans="1:20" ht="12.75">
      <c r="A465" s="1050"/>
      <c r="B465" s="26">
        <v>7</v>
      </c>
      <c r="C465" s="1801" t="s">
        <v>600</v>
      </c>
      <c r="D465" s="1802">
        <v>6</v>
      </c>
      <c r="E465" s="1802">
        <v>1968</v>
      </c>
      <c r="F465" s="1803">
        <v>5.4770000000000003</v>
      </c>
      <c r="G465" s="1803">
        <v>0</v>
      </c>
      <c r="H465" s="1803">
        <v>0</v>
      </c>
      <c r="I465" s="1803">
        <v>5.476998</v>
      </c>
      <c r="J465" s="1803">
        <v>252.14</v>
      </c>
      <c r="K465" s="1804">
        <v>5.476998</v>
      </c>
      <c r="L465" s="1803">
        <v>252.14</v>
      </c>
      <c r="M465" s="1805">
        <v>2.172205124137384E-2</v>
      </c>
      <c r="N465" s="1806">
        <v>301.82099999999997</v>
      </c>
      <c r="O465" s="1807">
        <v>6.5561712277226931</v>
      </c>
      <c r="P465" s="1808">
        <v>1303.3230744824305</v>
      </c>
      <c r="Q465" s="1809">
        <v>393.37027366336162</v>
      </c>
      <c r="S465" s="55"/>
      <c r="T465" s="55"/>
    </row>
    <row r="466" spans="1:20" ht="12.75">
      <c r="A466" s="1050"/>
      <c r="B466" s="26">
        <v>8</v>
      </c>
      <c r="C466" s="1801" t="s">
        <v>602</v>
      </c>
      <c r="D466" s="1802">
        <v>5</v>
      </c>
      <c r="E466" s="1802">
        <v>1961</v>
      </c>
      <c r="F466" s="1803">
        <v>5.117</v>
      </c>
      <c r="G466" s="1803">
        <v>0</v>
      </c>
      <c r="H466" s="1803">
        <v>0</v>
      </c>
      <c r="I466" s="1803">
        <v>5.1169979999999997</v>
      </c>
      <c r="J466" s="1803">
        <v>223.64</v>
      </c>
      <c r="K466" s="1804">
        <v>5.1169979999999997</v>
      </c>
      <c r="L466" s="1803">
        <v>223.64</v>
      </c>
      <c r="M466" s="1805">
        <v>2.2880513324986584E-2</v>
      </c>
      <c r="N466" s="1806">
        <v>301.82099999999997</v>
      </c>
      <c r="O466" s="1807">
        <v>6.905819412260775</v>
      </c>
      <c r="P466" s="1808">
        <v>1372.8307994991951</v>
      </c>
      <c r="Q466" s="1809">
        <v>414.34916473564653</v>
      </c>
      <c r="S466" s="55"/>
      <c r="T466" s="55"/>
    </row>
    <row r="467" spans="1:20" ht="12.75">
      <c r="A467" s="1050"/>
      <c r="B467" s="26">
        <v>9</v>
      </c>
      <c r="C467" s="1801" t="s">
        <v>601</v>
      </c>
      <c r="D467" s="1802">
        <v>6</v>
      </c>
      <c r="E467" s="1802">
        <v>1961</v>
      </c>
      <c r="F467" s="1803">
        <v>9.3640000000000008</v>
      </c>
      <c r="G467" s="1803">
        <v>0</v>
      </c>
      <c r="H467" s="1803">
        <v>0</v>
      </c>
      <c r="I467" s="1803">
        <v>9.3640000000000008</v>
      </c>
      <c r="J467" s="1803">
        <v>362.24</v>
      </c>
      <c r="K467" s="1804">
        <v>9.3640000000000008</v>
      </c>
      <c r="L467" s="1803">
        <v>362.24</v>
      </c>
      <c r="M467" s="1805">
        <v>2.5850265017667847E-2</v>
      </c>
      <c r="N467" s="1806">
        <v>301.82099999999997</v>
      </c>
      <c r="O467" s="1807">
        <v>7.8021528378975269</v>
      </c>
      <c r="P467" s="1808">
        <v>1551.0159010600707</v>
      </c>
      <c r="Q467" s="1809">
        <v>468.12917027385157</v>
      </c>
      <c r="S467" s="55"/>
      <c r="T467" s="55"/>
    </row>
    <row r="468" spans="1:20" ht="13.5" thickBot="1">
      <c r="A468" s="1051"/>
      <c r="B468" s="369">
        <v>10</v>
      </c>
      <c r="C468" s="767"/>
      <c r="D468" s="768"/>
      <c r="E468" s="768"/>
      <c r="F468" s="769"/>
      <c r="G468" s="769"/>
      <c r="H468" s="769"/>
      <c r="I468" s="769"/>
      <c r="J468" s="769"/>
      <c r="K468" s="770"/>
      <c r="L468" s="769"/>
      <c r="M468" s="771"/>
      <c r="N468" s="772"/>
      <c r="O468" s="773"/>
      <c r="P468" s="774"/>
      <c r="Q468" s="775"/>
      <c r="S468" s="55"/>
      <c r="T468" s="55"/>
    </row>
    <row r="469" spans="1:20" ht="12.75">
      <c r="F469" s="123"/>
      <c r="G469" s="123"/>
      <c r="H469" s="123"/>
      <c r="I469" s="123"/>
      <c r="S469" s="55"/>
      <c r="T469" s="55"/>
    </row>
    <row r="470" spans="1:20" ht="15">
      <c r="A470" s="1035" t="s">
        <v>322</v>
      </c>
      <c r="B470" s="1035"/>
      <c r="C470" s="1035"/>
      <c r="D470" s="1035"/>
      <c r="E470" s="1035"/>
      <c r="F470" s="1035"/>
      <c r="G470" s="1035"/>
      <c r="H470" s="1035"/>
      <c r="I470" s="1035"/>
      <c r="J470" s="1035"/>
      <c r="K470" s="1035"/>
      <c r="L470" s="1035"/>
      <c r="M470" s="1035"/>
      <c r="N470" s="1035"/>
      <c r="O470" s="1035"/>
      <c r="P470" s="1035"/>
      <c r="Q470" s="1035"/>
      <c r="S470" s="601"/>
      <c r="T470" s="601"/>
    </row>
    <row r="471" spans="1:20" ht="12.75">
      <c r="A471" s="1036" t="s">
        <v>1083</v>
      </c>
      <c r="B471" s="1036"/>
      <c r="C471" s="1036"/>
      <c r="D471" s="1036"/>
      <c r="E471" s="1036"/>
      <c r="F471" s="1036"/>
      <c r="G471" s="1036"/>
      <c r="H471" s="1036"/>
      <c r="I471" s="1036"/>
      <c r="J471" s="1036"/>
      <c r="K471" s="1036"/>
      <c r="L471" s="1036"/>
      <c r="M471" s="1036"/>
      <c r="N471" s="1036"/>
      <c r="O471" s="1036"/>
      <c r="P471" s="1036"/>
      <c r="Q471" s="1036"/>
      <c r="S471" s="55"/>
      <c r="T471" s="55"/>
    </row>
    <row r="472" spans="1:20" ht="13.5" thickBot="1">
      <c r="F472" s="123"/>
      <c r="G472" s="123"/>
      <c r="H472" s="123"/>
      <c r="I472" s="123"/>
      <c r="S472" s="55"/>
      <c r="T472" s="55"/>
    </row>
    <row r="473" spans="1:20" ht="12.75">
      <c r="A473" s="1041" t="s">
        <v>1</v>
      </c>
      <c r="B473" s="997" t="s">
        <v>0</v>
      </c>
      <c r="C473" s="1000" t="s">
        <v>2</v>
      </c>
      <c r="D473" s="1000" t="s">
        <v>3</v>
      </c>
      <c r="E473" s="1000" t="s">
        <v>13</v>
      </c>
      <c r="F473" s="1004" t="s">
        <v>14</v>
      </c>
      <c r="G473" s="1005"/>
      <c r="H473" s="1005"/>
      <c r="I473" s="1006"/>
      <c r="J473" s="1000" t="s">
        <v>4</v>
      </c>
      <c r="K473" s="1000" t="s">
        <v>15</v>
      </c>
      <c r="L473" s="1000" t="s">
        <v>5</v>
      </c>
      <c r="M473" s="1000" t="s">
        <v>6</v>
      </c>
      <c r="N473" s="1000" t="s">
        <v>16</v>
      </c>
      <c r="O473" s="1007" t="s">
        <v>17</v>
      </c>
      <c r="P473" s="1000" t="s">
        <v>25</v>
      </c>
      <c r="Q473" s="1009" t="s">
        <v>26</v>
      </c>
      <c r="S473" s="55"/>
      <c r="T473" s="55"/>
    </row>
    <row r="474" spans="1:20" ht="33.75">
      <c r="A474" s="1042"/>
      <c r="B474" s="998"/>
      <c r="C474" s="1001"/>
      <c r="D474" s="1003"/>
      <c r="E474" s="1003"/>
      <c r="F474" s="21" t="s">
        <v>18</v>
      </c>
      <c r="G474" s="21" t="s">
        <v>19</v>
      </c>
      <c r="H474" s="21" t="s">
        <v>20</v>
      </c>
      <c r="I474" s="21" t="s">
        <v>21</v>
      </c>
      <c r="J474" s="1003"/>
      <c r="K474" s="1003"/>
      <c r="L474" s="1003"/>
      <c r="M474" s="1003"/>
      <c r="N474" s="1003"/>
      <c r="O474" s="1008"/>
      <c r="P474" s="1003"/>
      <c r="Q474" s="1010"/>
      <c r="S474" s="55"/>
      <c r="T474" s="55"/>
    </row>
    <row r="475" spans="1:20" ht="12.75">
      <c r="A475" s="1043"/>
      <c r="B475" s="1044"/>
      <c r="C475" s="1003"/>
      <c r="D475" s="125" t="s">
        <v>7</v>
      </c>
      <c r="E475" s="125" t="s">
        <v>8</v>
      </c>
      <c r="F475" s="125" t="s">
        <v>9</v>
      </c>
      <c r="G475" s="125" t="s">
        <v>9</v>
      </c>
      <c r="H475" s="125" t="s">
        <v>9</v>
      </c>
      <c r="I475" s="125" t="s">
        <v>9</v>
      </c>
      <c r="J475" s="125" t="s">
        <v>22</v>
      </c>
      <c r="K475" s="125" t="s">
        <v>9</v>
      </c>
      <c r="L475" s="125" t="s">
        <v>22</v>
      </c>
      <c r="M475" s="125" t="s">
        <v>90</v>
      </c>
      <c r="N475" s="125" t="s">
        <v>10</v>
      </c>
      <c r="O475" s="125" t="s">
        <v>91</v>
      </c>
      <c r="P475" s="126" t="s">
        <v>27</v>
      </c>
      <c r="Q475" s="127" t="s">
        <v>28</v>
      </c>
      <c r="S475" s="55"/>
      <c r="T475" s="55"/>
    </row>
    <row r="476" spans="1:20" ht="13.5" thickBot="1">
      <c r="A476" s="128">
        <v>1</v>
      </c>
      <c r="B476" s="129">
        <v>2</v>
      </c>
      <c r="C476" s="130">
        <v>3</v>
      </c>
      <c r="D476" s="131">
        <v>4</v>
      </c>
      <c r="E476" s="131">
        <v>5</v>
      </c>
      <c r="F476" s="131">
        <v>6</v>
      </c>
      <c r="G476" s="131">
        <v>7</v>
      </c>
      <c r="H476" s="131">
        <v>8</v>
      </c>
      <c r="I476" s="131">
        <v>9</v>
      </c>
      <c r="J476" s="131">
        <v>10</v>
      </c>
      <c r="K476" s="131">
        <v>11</v>
      </c>
      <c r="L476" s="130">
        <v>12</v>
      </c>
      <c r="M476" s="131">
        <v>13</v>
      </c>
      <c r="N476" s="131">
        <v>14</v>
      </c>
      <c r="O476" s="132">
        <v>15</v>
      </c>
      <c r="P476" s="130">
        <v>16</v>
      </c>
      <c r="Q476" s="133">
        <v>17</v>
      </c>
      <c r="S476" s="55"/>
      <c r="T476" s="55"/>
    </row>
    <row r="477" spans="1:20" ht="12.75">
      <c r="A477" s="1951" t="s">
        <v>134</v>
      </c>
      <c r="B477" s="1952">
        <v>1</v>
      </c>
      <c r="C477" s="1953" t="s">
        <v>496</v>
      </c>
      <c r="D477" s="1952">
        <v>55</v>
      </c>
      <c r="E477" s="1952">
        <v>1990</v>
      </c>
      <c r="F477" s="1954">
        <v>34.274000000000001</v>
      </c>
      <c r="G477" s="1955">
        <v>7.0715579999999996</v>
      </c>
      <c r="H477" s="1955">
        <v>12.56</v>
      </c>
      <c r="I477" s="1955">
        <v>14.642438</v>
      </c>
      <c r="J477" s="1955">
        <v>3527.73</v>
      </c>
      <c r="K477" s="1956">
        <v>14.642438</v>
      </c>
      <c r="L477" s="1955">
        <v>3527.73</v>
      </c>
      <c r="M477" s="1957">
        <v>4.1506685602356189E-3</v>
      </c>
      <c r="N477" s="1958">
        <v>278.38600000000002</v>
      </c>
      <c r="O477" s="1959">
        <v>1.1554880178097531</v>
      </c>
      <c r="P477" s="1960">
        <v>249.04011361413714</v>
      </c>
      <c r="Q477" s="1961">
        <v>69.329281068585189</v>
      </c>
      <c r="S477" s="55"/>
      <c r="T477" s="55"/>
    </row>
    <row r="478" spans="1:20" ht="12.75">
      <c r="A478" s="1962"/>
      <c r="B478" s="1963">
        <v>2</v>
      </c>
      <c r="C478" s="1964" t="s">
        <v>1084</v>
      </c>
      <c r="D478" s="1963">
        <v>44</v>
      </c>
      <c r="E478" s="1963">
        <v>2004</v>
      </c>
      <c r="F478" s="1965">
        <v>13.263</v>
      </c>
      <c r="G478" s="1966">
        <v>1.7849999999999999</v>
      </c>
      <c r="H478" s="1966">
        <v>3.52</v>
      </c>
      <c r="I478" s="1966">
        <v>7.9579979999999999</v>
      </c>
      <c r="J478" s="1966">
        <v>1548.41</v>
      </c>
      <c r="K478" s="1967">
        <v>7.9579979999999999</v>
      </c>
      <c r="L478" s="1966">
        <v>1548.41</v>
      </c>
      <c r="M478" s="1968">
        <v>5.1394643537564337E-3</v>
      </c>
      <c r="N478" s="1969">
        <v>278.38600000000002</v>
      </c>
      <c r="O478" s="1970">
        <v>1.4307549235848387</v>
      </c>
      <c r="P478" s="1971">
        <v>308.36786122538604</v>
      </c>
      <c r="Q478" s="1972">
        <v>85.84529541509032</v>
      </c>
      <c r="S478" s="55"/>
      <c r="T478" s="55"/>
    </row>
    <row r="479" spans="1:20" ht="12.75">
      <c r="A479" s="1962"/>
      <c r="B479" s="1963">
        <v>3</v>
      </c>
      <c r="C479" s="1964" t="s">
        <v>1085</v>
      </c>
      <c r="D479" s="1963">
        <v>55</v>
      </c>
      <c r="E479" s="1963">
        <v>1993</v>
      </c>
      <c r="F479" s="1965">
        <v>35.753999999999998</v>
      </c>
      <c r="G479" s="1966">
        <v>7.4969999999999999</v>
      </c>
      <c r="H479" s="1966">
        <v>8.64</v>
      </c>
      <c r="I479" s="1966">
        <v>19.616999</v>
      </c>
      <c r="J479" s="1966">
        <v>3524.86</v>
      </c>
      <c r="K479" s="1967">
        <v>19.616999</v>
      </c>
      <c r="L479" s="1966">
        <v>3524.86</v>
      </c>
      <c r="M479" s="1968">
        <v>5.5653271335599141E-3</v>
      </c>
      <c r="N479" s="1969">
        <v>278.38600000000002</v>
      </c>
      <c r="O479" s="1970">
        <v>1.5493091594032105</v>
      </c>
      <c r="P479" s="1971">
        <v>333.91962801359489</v>
      </c>
      <c r="Q479" s="1972">
        <v>92.958549564192637</v>
      </c>
      <c r="S479" s="55"/>
      <c r="T479" s="55"/>
    </row>
    <row r="480" spans="1:20" ht="12.75">
      <c r="A480" s="1962"/>
      <c r="B480" s="1963">
        <v>4</v>
      </c>
      <c r="C480" s="1964" t="s">
        <v>708</v>
      </c>
      <c r="D480" s="1963">
        <v>25</v>
      </c>
      <c r="E480" s="1963">
        <v>1978</v>
      </c>
      <c r="F480" s="1965">
        <v>11.494999999999999</v>
      </c>
      <c r="G480" s="1966">
        <v>2.2694999999999999</v>
      </c>
      <c r="H480" s="1966">
        <v>1</v>
      </c>
      <c r="I480" s="1966">
        <v>8.2255000000000003</v>
      </c>
      <c r="J480" s="1966">
        <v>1284.25</v>
      </c>
      <c r="K480" s="1967">
        <v>8.2255000000000003</v>
      </c>
      <c r="L480" s="1966">
        <v>1284.25</v>
      </c>
      <c r="M480" s="1968">
        <v>6.4049055869184347E-3</v>
      </c>
      <c r="N480" s="1969">
        <v>278.38600000000002</v>
      </c>
      <c r="O480" s="1970">
        <v>1.7830360467198756</v>
      </c>
      <c r="P480" s="1971">
        <v>384.29433521510606</v>
      </c>
      <c r="Q480" s="1972">
        <v>106.98216280319252</v>
      </c>
      <c r="S480" s="55"/>
      <c r="T480" s="55"/>
    </row>
    <row r="481" spans="1:20" ht="12.75">
      <c r="A481" s="1962"/>
      <c r="B481" s="1963">
        <v>5</v>
      </c>
      <c r="C481" s="1964" t="s">
        <v>1086</v>
      </c>
      <c r="D481" s="1963">
        <v>54</v>
      </c>
      <c r="E481" s="1963">
        <v>1992</v>
      </c>
      <c r="F481" s="1965">
        <v>33.533999999999999</v>
      </c>
      <c r="G481" s="1966">
        <v>5.9516489999999997</v>
      </c>
      <c r="H481" s="1966">
        <v>8.64</v>
      </c>
      <c r="I481" s="1966">
        <v>18.942349</v>
      </c>
      <c r="J481" s="1966">
        <v>2632.94</v>
      </c>
      <c r="K481" s="1967">
        <v>18.942349</v>
      </c>
      <c r="L481" s="1966">
        <v>2632.94</v>
      </c>
      <c r="M481" s="1968">
        <v>7.1943716909614345E-3</v>
      </c>
      <c r="N481" s="1969">
        <v>278.38600000000002</v>
      </c>
      <c r="O481" s="1970">
        <v>2.0028123575599901</v>
      </c>
      <c r="P481" s="1971">
        <v>431.66230145768606</v>
      </c>
      <c r="Q481" s="1972">
        <v>120.16874145359941</v>
      </c>
      <c r="S481" s="55"/>
      <c r="T481" s="55"/>
    </row>
    <row r="482" spans="1:20" ht="12.75">
      <c r="A482" s="1962"/>
      <c r="B482" s="1963">
        <v>6</v>
      </c>
      <c r="C482" s="1964"/>
      <c r="D482" s="1963"/>
      <c r="E482" s="1963"/>
      <c r="F482" s="1965"/>
      <c r="G482" s="1966"/>
      <c r="H482" s="1966"/>
      <c r="I482" s="1966"/>
      <c r="J482" s="1966"/>
      <c r="K482" s="1967"/>
      <c r="L482" s="1966"/>
      <c r="M482" s="1968"/>
      <c r="N482" s="1969"/>
      <c r="O482" s="1970"/>
      <c r="P482" s="1973"/>
      <c r="Q482" s="1972"/>
      <c r="S482" s="55"/>
      <c r="T482" s="55"/>
    </row>
    <row r="483" spans="1:20" ht="12.75">
      <c r="A483" s="1962"/>
      <c r="B483" s="1963">
        <v>7</v>
      </c>
      <c r="C483" s="1964"/>
      <c r="D483" s="1963"/>
      <c r="E483" s="1963"/>
      <c r="F483" s="1965"/>
      <c r="G483" s="1966"/>
      <c r="H483" s="1966"/>
      <c r="I483" s="1966"/>
      <c r="J483" s="1966"/>
      <c r="K483" s="1967"/>
      <c r="L483" s="1966"/>
      <c r="M483" s="1968"/>
      <c r="N483" s="1969"/>
      <c r="O483" s="1970"/>
      <c r="P483" s="1973"/>
      <c r="Q483" s="1972"/>
      <c r="S483" s="55"/>
      <c r="T483" s="55"/>
    </row>
    <row r="484" spans="1:20" ht="12.75">
      <c r="A484" s="1962"/>
      <c r="B484" s="1963">
        <v>8</v>
      </c>
      <c r="C484" s="1964"/>
      <c r="D484" s="1963"/>
      <c r="E484" s="1963"/>
      <c r="F484" s="1965"/>
      <c r="G484" s="1966"/>
      <c r="H484" s="1966"/>
      <c r="I484" s="1966"/>
      <c r="J484" s="1966"/>
      <c r="K484" s="1967"/>
      <c r="L484" s="1966"/>
      <c r="M484" s="1968"/>
      <c r="N484" s="1969"/>
      <c r="O484" s="1970"/>
      <c r="P484" s="1973"/>
      <c r="Q484" s="1972"/>
      <c r="S484" s="55"/>
      <c r="T484" s="55"/>
    </row>
    <row r="485" spans="1:20" ht="12.75">
      <c r="A485" s="1962"/>
      <c r="B485" s="1963">
        <v>9</v>
      </c>
      <c r="C485" s="1964"/>
      <c r="D485" s="1963"/>
      <c r="E485" s="1963"/>
      <c r="F485" s="1965"/>
      <c r="G485" s="1966"/>
      <c r="H485" s="1966"/>
      <c r="I485" s="1966"/>
      <c r="J485" s="1966"/>
      <c r="K485" s="1967"/>
      <c r="L485" s="1966"/>
      <c r="M485" s="1968"/>
      <c r="N485" s="1969"/>
      <c r="O485" s="1970"/>
      <c r="P485" s="1973"/>
      <c r="Q485" s="1972"/>
      <c r="S485" s="55"/>
      <c r="T485" s="55"/>
    </row>
    <row r="486" spans="1:20" ht="13.5" thickBot="1">
      <c r="A486" s="1962"/>
      <c r="B486" s="1963">
        <v>10</v>
      </c>
      <c r="C486" s="1974"/>
      <c r="D486" s="1975"/>
      <c r="E486" s="1975"/>
      <c r="F486" s="1976"/>
      <c r="G486" s="1977"/>
      <c r="H486" s="1977"/>
      <c r="I486" s="1977"/>
      <c r="J486" s="1977"/>
      <c r="K486" s="1978"/>
      <c r="L486" s="1977"/>
      <c r="M486" s="1979"/>
      <c r="N486" s="1980"/>
      <c r="O486" s="1981"/>
      <c r="P486" s="1982"/>
      <c r="Q486" s="1983"/>
      <c r="S486" s="55"/>
      <c r="T486" s="55"/>
    </row>
    <row r="487" spans="1:20" ht="12.75">
      <c r="A487" s="1045" t="s">
        <v>142</v>
      </c>
      <c r="B487" s="17">
        <v>1</v>
      </c>
      <c r="C487" s="16" t="s">
        <v>1087</v>
      </c>
      <c r="D487" s="17">
        <v>75</v>
      </c>
      <c r="E487" s="17">
        <v>1987</v>
      </c>
      <c r="F487" s="145">
        <v>50.935000000000002</v>
      </c>
      <c r="G487" s="145">
        <v>11.093214</v>
      </c>
      <c r="H487" s="145">
        <v>12</v>
      </c>
      <c r="I487" s="145">
        <v>27.841785999999999</v>
      </c>
      <c r="J487" s="145">
        <v>4017.2</v>
      </c>
      <c r="K487" s="146">
        <v>27.841785999999999</v>
      </c>
      <c r="L487" s="145">
        <v>4017.2</v>
      </c>
      <c r="M487" s="147">
        <v>6.9306447276710143E-3</v>
      </c>
      <c r="N487" s="148">
        <v>278.38600000000002</v>
      </c>
      <c r="O487" s="105">
        <v>1.9293944631574231</v>
      </c>
      <c r="P487" s="945">
        <v>415.83868366026081</v>
      </c>
      <c r="Q487" s="150">
        <v>115.76366778944538</v>
      </c>
      <c r="S487" s="55"/>
      <c r="T487" s="55"/>
    </row>
    <row r="488" spans="1:20" ht="12.75">
      <c r="A488" s="1025"/>
      <c r="B488" s="18">
        <v>2</v>
      </c>
      <c r="C488" s="11" t="s">
        <v>497</v>
      </c>
      <c r="D488" s="18">
        <v>101</v>
      </c>
      <c r="E488" s="18">
        <v>1968</v>
      </c>
      <c r="F488" s="151">
        <v>56.42</v>
      </c>
      <c r="G488" s="151">
        <v>8.4405000000000001</v>
      </c>
      <c r="H488" s="151">
        <v>15.92</v>
      </c>
      <c r="I488" s="151">
        <v>32.0595</v>
      </c>
      <c r="J488" s="151">
        <v>4482.08</v>
      </c>
      <c r="K488" s="83">
        <v>32.0595</v>
      </c>
      <c r="L488" s="151">
        <v>4482.08</v>
      </c>
      <c r="M488" s="152">
        <v>7.1528174419019739E-3</v>
      </c>
      <c r="N488" s="153">
        <v>278.38600000000002</v>
      </c>
      <c r="O488" s="68">
        <v>1.991244236381323</v>
      </c>
      <c r="P488" s="946">
        <v>429.16904651411841</v>
      </c>
      <c r="Q488" s="155">
        <v>119.47465418287938</v>
      </c>
      <c r="S488" s="55"/>
      <c r="T488" s="55"/>
    </row>
    <row r="489" spans="1:20" ht="12.75">
      <c r="A489" s="1025"/>
      <c r="B489" s="18">
        <v>3</v>
      </c>
      <c r="C489" s="11" t="s">
        <v>498</v>
      </c>
      <c r="D489" s="18">
        <v>55</v>
      </c>
      <c r="E489" s="18">
        <v>1995</v>
      </c>
      <c r="F489" s="151">
        <v>40.26</v>
      </c>
      <c r="G489" s="151">
        <v>7.242</v>
      </c>
      <c r="H489" s="151">
        <v>8.7200000000000006</v>
      </c>
      <c r="I489" s="151">
        <v>24.297999000000001</v>
      </c>
      <c r="J489" s="151">
        <v>3308.16</v>
      </c>
      <c r="K489" s="83">
        <v>24.297999000000001</v>
      </c>
      <c r="L489" s="151">
        <v>3308.16</v>
      </c>
      <c r="M489" s="152">
        <v>7.3448681442251891E-3</v>
      </c>
      <c r="N489" s="153">
        <v>278.38600000000002</v>
      </c>
      <c r="O489" s="68">
        <v>2.0447084631982735</v>
      </c>
      <c r="P489" s="946">
        <v>440.69208865351135</v>
      </c>
      <c r="Q489" s="155">
        <v>122.68250779189643</v>
      </c>
      <c r="S489" s="55"/>
      <c r="T489" s="55"/>
    </row>
    <row r="490" spans="1:20" ht="12.75">
      <c r="A490" s="1025"/>
      <c r="B490" s="18">
        <v>4</v>
      </c>
      <c r="C490" s="11" t="s">
        <v>1088</v>
      </c>
      <c r="D490" s="18">
        <v>60</v>
      </c>
      <c r="E490" s="18">
        <v>1988</v>
      </c>
      <c r="F490" s="151">
        <v>33.660699999999999</v>
      </c>
      <c r="G490" s="151">
        <v>5.7629999999999999</v>
      </c>
      <c r="H490" s="151">
        <v>9.6</v>
      </c>
      <c r="I490" s="151">
        <v>18.297702999999998</v>
      </c>
      <c r="J490" s="151">
        <v>2363.7600000000002</v>
      </c>
      <c r="K490" s="83">
        <v>18.297702999999998</v>
      </c>
      <c r="L490" s="151">
        <v>2363.7600000000002</v>
      </c>
      <c r="M490" s="152">
        <v>7.7409309743798E-3</v>
      </c>
      <c r="N490" s="153">
        <v>278.38600000000002</v>
      </c>
      <c r="O490" s="68">
        <v>2.1549668102336952</v>
      </c>
      <c r="P490" s="946">
        <v>464.455858462788</v>
      </c>
      <c r="Q490" s="155">
        <v>129.29800861402171</v>
      </c>
      <c r="S490" s="55"/>
      <c r="T490" s="55"/>
    </row>
    <row r="491" spans="1:20" ht="12.75">
      <c r="A491" s="1025"/>
      <c r="B491" s="18">
        <v>5</v>
      </c>
      <c r="C491" s="11" t="s">
        <v>709</v>
      </c>
      <c r="D491" s="18">
        <v>80</v>
      </c>
      <c r="E491" s="18">
        <v>1964</v>
      </c>
      <c r="F491" s="151">
        <v>50.457000000000001</v>
      </c>
      <c r="G491" s="151">
        <v>7.8540000000000001</v>
      </c>
      <c r="H491" s="151">
        <v>12.72</v>
      </c>
      <c r="I491" s="151">
        <v>29.882999999999999</v>
      </c>
      <c r="J491" s="151">
        <v>3830.86</v>
      </c>
      <c r="K491" s="83">
        <v>29.882999999999999</v>
      </c>
      <c r="L491" s="151">
        <v>3830.86</v>
      </c>
      <c r="M491" s="152">
        <v>7.8005982990764474E-3</v>
      </c>
      <c r="N491" s="153">
        <v>278.38600000000002</v>
      </c>
      <c r="O491" s="68">
        <v>2.1715773580866959</v>
      </c>
      <c r="P491" s="946">
        <v>468.03589794458685</v>
      </c>
      <c r="Q491" s="155">
        <v>130.29464148520177</v>
      </c>
      <c r="S491" s="55"/>
      <c r="T491" s="55"/>
    </row>
    <row r="492" spans="1:20" ht="12.75">
      <c r="A492" s="1025"/>
      <c r="B492" s="18">
        <v>6</v>
      </c>
      <c r="C492" s="11" t="s">
        <v>500</v>
      </c>
      <c r="D492" s="18">
        <v>101</v>
      </c>
      <c r="E492" s="18">
        <v>1966</v>
      </c>
      <c r="F492" s="151">
        <v>59.03</v>
      </c>
      <c r="G492" s="151">
        <v>7.7725530000000003</v>
      </c>
      <c r="H492" s="151">
        <v>15.84</v>
      </c>
      <c r="I492" s="151">
        <v>35.417448999999998</v>
      </c>
      <c r="J492" s="151">
        <v>4481.51</v>
      </c>
      <c r="K492" s="83">
        <v>35.417448999999998</v>
      </c>
      <c r="L492" s="151">
        <v>4481.51</v>
      </c>
      <c r="M492" s="152">
        <v>7.9030168403060562E-3</v>
      </c>
      <c r="N492" s="153">
        <v>278.38600000000002</v>
      </c>
      <c r="O492" s="68">
        <v>2.200089246105442</v>
      </c>
      <c r="P492" s="946">
        <v>474.18101041836337</v>
      </c>
      <c r="Q492" s="155">
        <v>132.00535476632652</v>
      </c>
      <c r="S492" s="55"/>
      <c r="T492" s="55"/>
    </row>
    <row r="493" spans="1:20" ht="12.75">
      <c r="A493" s="1025"/>
      <c r="B493" s="18">
        <v>7</v>
      </c>
      <c r="C493" s="11" t="s">
        <v>502</v>
      </c>
      <c r="D493" s="18">
        <v>22</v>
      </c>
      <c r="E493" s="18">
        <v>1994</v>
      </c>
      <c r="F493" s="151">
        <v>14.858000000000001</v>
      </c>
      <c r="G493" s="151">
        <v>1.9383060000000001</v>
      </c>
      <c r="H493" s="151">
        <v>3.52</v>
      </c>
      <c r="I493" s="151">
        <v>9.3996940000000002</v>
      </c>
      <c r="J493" s="151">
        <v>1162.77</v>
      </c>
      <c r="K493" s="83">
        <v>9.3996940000000002</v>
      </c>
      <c r="L493" s="151">
        <v>1162.77</v>
      </c>
      <c r="M493" s="152">
        <v>8.0838807330770486E-3</v>
      </c>
      <c r="N493" s="153">
        <v>278.38600000000002</v>
      </c>
      <c r="O493" s="68">
        <v>2.2504392217583873</v>
      </c>
      <c r="P493" s="946">
        <v>485.03284398462296</v>
      </c>
      <c r="Q493" s="155">
        <v>135.02635330550325</v>
      </c>
      <c r="S493" s="55"/>
      <c r="T493" s="55"/>
    </row>
    <row r="494" spans="1:20" ht="12.75">
      <c r="A494" s="1025"/>
      <c r="B494" s="18">
        <v>8</v>
      </c>
      <c r="C494" s="11" t="s">
        <v>499</v>
      </c>
      <c r="D494" s="18">
        <v>103</v>
      </c>
      <c r="E494" s="18">
        <v>1965</v>
      </c>
      <c r="F494" s="151">
        <v>59.767000000000003</v>
      </c>
      <c r="G494" s="151">
        <v>7.8080999999999996</v>
      </c>
      <c r="H494" s="151">
        <v>15.92</v>
      </c>
      <c r="I494" s="151">
        <v>36.038899999999998</v>
      </c>
      <c r="J494" s="151">
        <v>4447.51</v>
      </c>
      <c r="K494" s="83">
        <v>36.038899999999998</v>
      </c>
      <c r="L494" s="151">
        <v>4447.51</v>
      </c>
      <c r="M494" s="152">
        <v>8.1031633430841063E-3</v>
      </c>
      <c r="N494" s="153">
        <v>278.38600000000002</v>
      </c>
      <c r="O494" s="68">
        <v>2.2558072304278123</v>
      </c>
      <c r="P494" s="946">
        <v>486.18980058504633</v>
      </c>
      <c r="Q494" s="155">
        <v>135.34843382566871</v>
      </c>
      <c r="S494" s="55"/>
      <c r="T494" s="55"/>
    </row>
    <row r="495" spans="1:20" ht="12.75">
      <c r="A495" s="1025"/>
      <c r="B495" s="18">
        <v>9</v>
      </c>
      <c r="C495" s="11" t="s">
        <v>501</v>
      </c>
      <c r="D495" s="18">
        <v>80</v>
      </c>
      <c r="E495" s="18">
        <v>1964</v>
      </c>
      <c r="F495" s="151">
        <v>51.764000000000003</v>
      </c>
      <c r="G495" s="151">
        <v>5.8140000000000001</v>
      </c>
      <c r="H495" s="151">
        <v>12.8</v>
      </c>
      <c r="I495" s="151">
        <v>33.149990000000003</v>
      </c>
      <c r="J495" s="151">
        <v>3831.94</v>
      </c>
      <c r="K495" s="83">
        <v>33.149990000000003</v>
      </c>
      <c r="L495" s="151">
        <v>3831.94</v>
      </c>
      <c r="M495" s="152">
        <v>8.6509679170341924E-3</v>
      </c>
      <c r="N495" s="153">
        <v>278.38600000000002</v>
      </c>
      <c r="O495" s="68">
        <v>2.408308354551481</v>
      </c>
      <c r="P495" s="946">
        <v>519.05807502205164</v>
      </c>
      <c r="Q495" s="155">
        <v>144.49850127308889</v>
      </c>
      <c r="S495" s="55"/>
      <c r="T495" s="55"/>
    </row>
    <row r="496" spans="1:20" ht="13.5" thickBot="1">
      <c r="A496" s="1026"/>
      <c r="B496" s="56">
        <v>10</v>
      </c>
      <c r="C496" s="11" t="s">
        <v>1089</v>
      </c>
      <c r="D496" s="18">
        <v>100</v>
      </c>
      <c r="E496" s="18">
        <v>1973</v>
      </c>
      <c r="F496" s="151">
        <v>65.144999999999996</v>
      </c>
      <c r="G496" s="151">
        <v>9.1190040000000003</v>
      </c>
      <c r="H496" s="151">
        <v>15.971</v>
      </c>
      <c r="I496" s="151">
        <v>40.054988999999999</v>
      </c>
      <c r="J496" s="151">
        <v>4362.3100000000004</v>
      </c>
      <c r="K496" s="83">
        <v>40.054988999999999</v>
      </c>
      <c r="L496" s="151">
        <v>4362.3100000000004</v>
      </c>
      <c r="M496" s="152">
        <v>9.1820592759340805E-3</v>
      </c>
      <c r="N496" s="153">
        <v>278.38600000000002</v>
      </c>
      <c r="O496" s="68">
        <v>2.556156753590185</v>
      </c>
      <c r="P496" s="946">
        <v>550.9235565560449</v>
      </c>
      <c r="Q496" s="155">
        <v>153.36940521541112</v>
      </c>
      <c r="S496" s="55"/>
      <c r="T496" s="55"/>
    </row>
    <row r="497" spans="1:20" ht="12.75">
      <c r="A497" s="1053" t="s">
        <v>152</v>
      </c>
      <c r="B497" s="156">
        <v>1</v>
      </c>
      <c r="C497" s="157" t="s">
        <v>1090</v>
      </c>
      <c r="D497" s="156">
        <v>51</v>
      </c>
      <c r="E497" s="156">
        <v>1988</v>
      </c>
      <c r="F497" s="158">
        <v>28.812000000000001</v>
      </c>
      <c r="G497" s="158">
        <v>3.2453340000000002</v>
      </c>
      <c r="H497" s="158">
        <v>8</v>
      </c>
      <c r="I497" s="158">
        <v>17.566665</v>
      </c>
      <c r="J497" s="158">
        <v>1853.38</v>
      </c>
      <c r="K497" s="159">
        <v>17.566665</v>
      </c>
      <c r="L497" s="158">
        <v>1853.38</v>
      </c>
      <c r="M497" s="160">
        <v>9.4781777077555598E-3</v>
      </c>
      <c r="N497" s="161">
        <v>278.38600000000002</v>
      </c>
      <c r="O497" s="162">
        <v>2.6385919793512396</v>
      </c>
      <c r="P497" s="947">
        <v>568.69066246533362</v>
      </c>
      <c r="Q497" s="163">
        <v>158.31551876107437</v>
      </c>
      <c r="S497" s="55"/>
      <c r="T497" s="55"/>
    </row>
    <row r="498" spans="1:20" ht="12.75">
      <c r="A498" s="1054"/>
      <c r="B498" s="164">
        <v>2</v>
      </c>
      <c r="C498" s="165"/>
      <c r="D498" s="164"/>
      <c r="E498" s="164"/>
      <c r="F498" s="166"/>
      <c r="G498" s="166"/>
      <c r="H498" s="166"/>
      <c r="I498" s="166"/>
      <c r="J498" s="166"/>
      <c r="K498" s="167"/>
      <c r="L498" s="166"/>
      <c r="M498" s="168"/>
      <c r="N498" s="169"/>
      <c r="O498" s="170"/>
      <c r="P498" s="171"/>
      <c r="Q498" s="172"/>
      <c r="S498" s="55"/>
      <c r="T498" s="55"/>
    </row>
    <row r="499" spans="1:20" ht="12.75">
      <c r="A499" s="1054"/>
      <c r="B499" s="164">
        <v>3</v>
      </c>
      <c r="C499" s="165"/>
      <c r="D499" s="164"/>
      <c r="E499" s="164"/>
      <c r="F499" s="166"/>
      <c r="G499" s="166"/>
      <c r="H499" s="166"/>
      <c r="I499" s="166"/>
      <c r="J499" s="166"/>
      <c r="K499" s="167"/>
      <c r="L499" s="166"/>
      <c r="M499" s="168"/>
      <c r="N499" s="169"/>
      <c r="O499" s="170"/>
      <c r="P499" s="171"/>
      <c r="Q499" s="172"/>
      <c r="S499" s="55"/>
      <c r="T499" s="55"/>
    </row>
    <row r="500" spans="1:20" ht="12.75">
      <c r="A500" s="1054"/>
      <c r="B500" s="164">
        <v>4</v>
      </c>
      <c r="C500" s="165"/>
      <c r="D500" s="164"/>
      <c r="E500" s="164"/>
      <c r="F500" s="166"/>
      <c r="G500" s="166"/>
      <c r="H500" s="166"/>
      <c r="I500" s="166"/>
      <c r="J500" s="166"/>
      <c r="K500" s="167"/>
      <c r="L500" s="166"/>
      <c r="M500" s="168"/>
      <c r="N500" s="169"/>
      <c r="O500" s="170"/>
      <c r="P500" s="171"/>
      <c r="Q500" s="172"/>
      <c r="S500" s="55"/>
      <c r="T500" s="55"/>
    </row>
    <row r="501" spans="1:20" ht="12.75">
      <c r="A501" s="1054"/>
      <c r="B501" s="164">
        <v>5</v>
      </c>
      <c r="C501" s="165"/>
      <c r="D501" s="164"/>
      <c r="E501" s="164"/>
      <c r="F501" s="166"/>
      <c r="G501" s="166"/>
      <c r="H501" s="166"/>
      <c r="I501" s="166"/>
      <c r="J501" s="166"/>
      <c r="K501" s="167"/>
      <c r="L501" s="166"/>
      <c r="M501" s="168"/>
      <c r="N501" s="169"/>
      <c r="O501" s="170"/>
      <c r="P501" s="171"/>
      <c r="Q501" s="172"/>
      <c r="S501" s="55"/>
      <c r="T501" s="55"/>
    </row>
    <row r="502" spans="1:20" ht="12.75">
      <c r="A502" s="1054"/>
      <c r="B502" s="164">
        <v>6</v>
      </c>
      <c r="C502" s="165"/>
      <c r="D502" s="164"/>
      <c r="E502" s="164"/>
      <c r="F502" s="166"/>
      <c r="G502" s="166"/>
      <c r="H502" s="166"/>
      <c r="I502" s="166"/>
      <c r="J502" s="166"/>
      <c r="K502" s="167"/>
      <c r="L502" s="166"/>
      <c r="M502" s="168"/>
      <c r="N502" s="169"/>
      <c r="O502" s="170"/>
      <c r="P502" s="171"/>
      <c r="Q502" s="172"/>
      <c r="S502" s="55"/>
      <c r="T502" s="55"/>
    </row>
    <row r="503" spans="1:20" ht="12.75">
      <c r="A503" s="1054"/>
      <c r="B503" s="164">
        <v>7</v>
      </c>
      <c r="C503" s="165"/>
      <c r="D503" s="164"/>
      <c r="E503" s="164"/>
      <c r="F503" s="166"/>
      <c r="G503" s="166"/>
      <c r="H503" s="166"/>
      <c r="I503" s="166"/>
      <c r="J503" s="166"/>
      <c r="K503" s="167"/>
      <c r="L503" s="166"/>
      <c r="M503" s="168"/>
      <c r="N503" s="169"/>
      <c r="O503" s="170"/>
      <c r="P503" s="171"/>
      <c r="Q503" s="172"/>
      <c r="S503" s="55"/>
      <c r="T503" s="55"/>
    </row>
    <row r="504" spans="1:20" ht="12.75">
      <c r="A504" s="1054"/>
      <c r="B504" s="164">
        <v>8</v>
      </c>
      <c r="C504" s="165"/>
      <c r="D504" s="164"/>
      <c r="E504" s="164"/>
      <c r="F504" s="166"/>
      <c r="G504" s="166"/>
      <c r="H504" s="166"/>
      <c r="I504" s="166"/>
      <c r="J504" s="166"/>
      <c r="K504" s="167"/>
      <c r="L504" s="166"/>
      <c r="M504" s="168"/>
      <c r="N504" s="169"/>
      <c r="O504" s="170"/>
      <c r="P504" s="171"/>
      <c r="Q504" s="172"/>
      <c r="S504" s="55"/>
      <c r="T504" s="55"/>
    </row>
    <row r="505" spans="1:20" ht="12.75">
      <c r="A505" s="1054"/>
      <c r="B505" s="164">
        <v>9</v>
      </c>
      <c r="C505" s="165"/>
      <c r="D505" s="164"/>
      <c r="E505" s="164"/>
      <c r="F505" s="166"/>
      <c r="G505" s="166"/>
      <c r="H505" s="166"/>
      <c r="I505" s="166"/>
      <c r="J505" s="166"/>
      <c r="K505" s="167"/>
      <c r="L505" s="166"/>
      <c r="M505" s="168"/>
      <c r="N505" s="169"/>
      <c r="O505" s="170"/>
      <c r="P505" s="171"/>
      <c r="Q505" s="172"/>
      <c r="S505" s="55"/>
      <c r="T505" s="55"/>
    </row>
    <row r="506" spans="1:20" ht="13.5" thickBot="1">
      <c r="A506" s="1055"/>
      <c r="B506" s="173">
        <v>10</v>
      </c>
      <c r="C506" s="174"/>
      <c r="D506" s="173"/>
      <c r="E506" s="173"/>
      <c r="F506" s="175"/>
      <c r="G506" s="175"/>
      <c r="H506" s="175"/>
      <c r="I506" s="175"/>
      <c r="J506" s="175"/>
      <c r="K506" s="176"/>
      <c r="L506" s="175"/>
      <c r="M506" s="177"/>
      <c r="N506" s="178"/>
      <c r="O506" s="179"/>
      <c r="P506" s="180"/>
      <c r="Q506" s="181"/>
      <c r="S506" s="55"/>
      <c r="T506" s="55"/>
    </row>
    <row r="507" spans="1:20" ht="12.75">
      <c r="A507" s="1039" t="s">
        <v>163</v>
      </c>
      <c r="B507" s="108">
        <v>1</v>
      </c>
      <c r="C507" s="948" t="s">
        <v>1091</v>
      </c>
      <c r="D507" s="949">
        <v>8</v>
      </c>
      <c r="E507" s="949">
        <v>1975</v>
      </c>
      <c r="F507" s="182">
        <v>3.1859999999999999</v>
      </c>
      <c r="G507" s="182">
        <v>0</v>
      </c>
      <c r="H507" s="182">
        <v>0</v>
      </c>
      <c r="I507" s="182">
        <v>3.1859999999999999</v>
      </c>
      <c r="J507" s="182">
        <v>309.07</v>
      </c>
      <c r="K507" s="950">
        <v>3.1859999999999999</v>
      </c>
      <c r="L507" s="182">
        <v>309.07</v>
      </c>
      <c r="M507" s="183">
        <v>1.0308344388002717E-2</v>
      </c>
      <c r="N507" s="184">
        <v>275.00700000000001</v>
      </c>
      <c r="O507" s="951">
        <v>2.8348668651114632</v>
      </c>
      <c r="P507" s="952">
        <v>618.50066328016305</v>
      </c>
      <c r="Q507" s="186">
        <v>170.09201190668782</v>
      </c>
      <c r="S507" s="55"/>
      <c r="T507" s="55"/>
    </row>
    <row r="508" spans="1:20" ht="12.75">
      <c r="A508" s="1040"/>
      <c r="B508" s="108">
        <v>2</v>
      </c>
      <c r="C508" s="948" t="s">
        <v>353</v>
      </c>
      <c r="D508" s="949">
        <v>12</v>
      </c>
      <c r="E508" s="949">
        <v>1991</v>
      </c>
      <c r="F508" s="182">
        <v>14.582000000000001</v>
      </c>
      <c r="G508" s="182">
        <v>2.287452</v>
      </c>
      <c r="H508" s="182">
        <v>2</v>
      </c>
      <c r="I508" s="182">
        <v>10.294547</v>
      </c>
      <c r="J508" s="182">
        <v>818.44</v>
      </c>
      <c r="K508" s="950">
        <v>10.294547</v>
      </c>
      <c r="L508" s="182">
        <v>818.44</v>
      </c>
      <c r="M508" s="183">
        <v>1.2578254972875225E-2</v>
      </c>
      <c r="N508" s="184">
        <v>278.38600000000002</v>
      </c>
      <c r="O508" s="951">
        <v>3.5016100888788428</v>
      </c>
      <c r="P508" s="952">
        <v>754.69529837251343</v>
      </c>
      <c r="Q508" s="186">
        <v>210.09660533273055</v>
      </c>
      <c r="S508" s="55"/>
      <c r="T508" s="55"/>
    </row>
    <row r="509" spans="1:20" ht="12.75">
      <c r="A509" s="1040"/>
      <c r="B509" s="108">
        <v>3</v>
      </c>
      <c r="C509" s="948" t="s">
        <v>1092</v>
      </c>
      <c r="D509" s="949">
        <v>9</v>
      </c>
      <c r="E509" s="949">
        <v>1986</v>
      </c>
      <c r="F509" s="182">
        <v>9.1489999999999991</v>
      </c>
      <c r="G509" s="182">
        <v>1.01694</v>
      </c>
      <c r="H509" s="182">
        <v>1.28</v>
      </c>
      <c r="I509" s="182">
        <v>6.8520570000000003</v>
      </c>
      <c r="J509" s="182">
        <v>536.30999999999995</v>
      </c>
      <c r="K509" s="950">
        <v>6.8520570000000003</v>
      </c>
      <c r="L509" s="182">
        <v>536.30999999999995</v>
      </c>
      <c r="M509" s="183">
        <v>1.2776299155339265E-2</v>
      </c>
      <c r="N509" s="184">
        <v>278.38600000000002</v>
      </c>
      <c r="O509" s="951">
        <v>3.5567428166582769</v>
      </c>
      <c r="P509" s="952">
        <v>766.57794932035597</v>
      </c>
      <c r="Q509" s="186">
        <v>213.40456899949663</v>
      </c>
      <c r="S509" s="55"/>
      <c r="T509" s="55"/>
    </row>
    <row r="510" spans="1:20" ht="12.75">
      <c r="A510" s="1040"/>
      <c r="B510" s="108">
        <v>4</v>
      </c>
      <c r="C510" s="948" t="s">
        <v>1093</v>
      </c>
      <c r="D510" s="949">
        <v>5</v>
      </c>
      <c r="E510" s="949">
        <v>1951</v>
      </c>
      <c r="F510" s="182">
        <v>3.4380000000000002</v>
      </c>
      <c r="G510" s="182">
        <v>0.255</v>
      </c>
      <c r="H510" s="182">
        <v>0.05</v>
      </c>
      <c r="I510" s="182">
        <v>3.1329989999999999</v>
      </c>
      <c r="J510" s="182">
        <v>223.63</v>
      </c>
      <c r="K510" s="950">
        <v>3.1329989999999999</v>
      </c>
      <c r="L510" s="182">
        <v>223.63</v>
      </c>
      <c r="M510" s="183">
        <v>1.4009743773196798E-2</v>
      </c>
      <c r="N510" s="184">
        <v>278.38600000000002</v>
      </c>
      <c r="O510" s="951">
        <v>3.9001165300451643</v>
      </c>
      <c r="P510" s="952">
        <v>840.58462639180789</v>
      </c>
      <c r="Q510" s="186">
        <v>234.00699180270985</v>
      </c>
      <c r="S510" s="55"/>
      <c r="T510" s="55"/>
    </row>
    <row r="511" spans="1:20" ht="12.75">
      <c r="A511" s="1040"/>
      <c r="B511" s="108">
        <v>5</v>
      </c>
      <c r="C511" s="948" t="s">
        <v>1094</v>
      </c>
      <c r="D511" s="949">
        <v>20</v>
      </c>
      <c r="E511" s="949">
        <v>1985</v>
      </c>
      <c r="F511" s="182">
        <v>19.87</v>
      </c>
      <c r="G511" s="182">
        <v>1.071</v>
      </c>
      <c r="H511" s="182">
        <v>3.2</v>
      </c>
      <c r="I511" s="182">
        <v>15.598998999999999</v>
      </c>
      <c r="J511" s="182">
        <v>1047.19</v>
      </c>
      <c r="K511" s="950">
        <v>15.598998999999999</v>
      </c>
      <c r="L511" s="182">
        <v>1047.19</v>
      </c>
      <c r="M511" s="183">
        <v>1.4896054202198262E-2</v>
      </c>
      <c r="N511" s="184">
        <v>278.38600000000002</v>
      </c>
      <c r="O511" s="951">
        <v>4.1468529451331655</v>
      </c>
      <c r="P511" s="952">
        <v>893.7632521318958</v>
      </c>
      <c r="Q511" s="186">
        <v>248.81117670798997</v>
      </c>
      <c r="S511" s="55"/>
      <c r="T511" s="55"/>
    </row>
    <row r="512" spans="1:20" ht="12.75">
      <c r="A512" s="1040"/>
      <c r="B512" s="108">
        <v>6</v>
      </c>
      <c r="C512" s="948" t="s">
        <v>1095</v>
      </c>
      <c r="D512" s="949">
        <v>12</v>
      </c>
      <c r="E512" s="949">
        <v>1988</v>
      </c>
      <c r="F512" s="182">
        <v>12.694000000000001</v>
      </c>
      <c r="G512" s="182">
        <v>0.51</v>
      </c>
      <c r="H512" s="182">
        <v>1.68</v>
      </c>
      <c r="I512" s="182">
        <v>10.503997</v>
      </c>
      <c r="J512" s="182">
        <v>704.29</v>
      </c>
      <c r="K512" s="950">
        <v>10.503997</v>
      </c>
      <c r="L512" s="182">
        <v>704.29</v>
      </c>
      <c r="M512" s="183">
        <v>1.4914306606653511E-2</v>
      </c>
      <c r="N512" s="184">
        <v>278.38600000000002</v>
      </c>
      <c r="O512" s="951">
        <v>4.1519341589998442</v>
      </c>
      <c r="P512" s="952">
        <v>894.85839639921062</v>
      </c>
      <c r="Q512" s="186">
        <v>249.11604953999066</v>
      </c>
      <c r="S512" s="55"/>
      <c r="T512" s="55"/>
    </row>
    <row r="513" spans="1:20" ht="12.75">
      <c r="A513" s="1040"/>
      <c r="B513" s="108">
        <v>7</v>
      </c>
      <c r="C513" s="948" t="s">
        <v>1096</v>
      </c>
      <c r="D513" s="949">
        <v>36</v>
      </c>
      <c r="E513" s="949">
        <v>1964</v>
      </c>
      <c r="F513" s="182">
        <v>30.35</v>
      </c>
      <c r="G513" s="182">
        <v>1.718904</v>
      </c>
      <c r="H513" s="182">
        <v>5.6</v>
      </c>
      <c r="I513" s="182">
        <v>23.031094</v>
      </c>
      <c r="J513" s="182">
        <v>1514.36</v>
      </c>
      <c r="K513" s="950">
        <v>23.031094</v>
      </c>
      <c r="L513" s="182">
        <v>1514.36</v>
      </c>
      <c r="M513" s="183">
        <v>1.5208466943131093E-2</v>
      </c>
      <c r="N513" s="184">
        <v>278.38600000000002</v>
      </c>
      <c r="O513" s="951">
        <v>4.2338242784304931</v>
      </c>
      <c r="P513" s="952">
        <v>912.50801658786554</v>
      </c>
      <c r="Q513" s="186">
        <v>254.02945670582957</v>
      </c>
      <c r="S513" s="55"/>
      <c r="T513" s="55"/>
    </row>
    <row r="514" spans="1:20" ht="12.75">
      <c r="A514" s="1040"/>
      <c r="B514" s="108">
        <v>8</v>
      </c>
      <c r="C514" s="948" t="s">
        <v>1097</v>
      </c>
      <c r="D514" s="949">
        <v>40</v>
      </c>
      <c r="E514" s="949">
        <v>1988</v>
      </c>
      <c r="F514" s="182">
        <v>37.646999999999998</v>
      </c>
      <c r="G514" s="182">
        <v>2.9580000000000002</v>
      </c>
      <c r="H514" s="182">
        <v>3.92</v>
      </c>
      <c r="I514" s="182">
        <v>30.769000999999999</v>
      </c>
      <c r="J514" s="182">
        <v>2040.9</v>
      </c>
      <c r="K514" s="950">
        <v>30.769000999999999</v>
      </c>
      <c r="L514" s="182">
        <v>2040.9</v>
      </c>
      <c r="M514" s="183">
        <v>1.5076192366112988E-2</v>
      </c>
      <c r="N514" s="184">
        <v>294.08200000000005</v>
      </c>
      <c r="O514" s="951">
        <v>4.4336368034112406</v>
      </c>
      <c r="P514" s="952">
        <v>904.57154196677925</v>
      </c>
      <c r="Q514" s="186">
        <v>266.01820820467441</v>
      </c>
      <c r="S514" s="55"/>
      <c r="T514" s="55"/>
    </row>
    <row r="515" spans="1:20" ht="12.75">
      <c r="A515" s="1040"/>
      <c r="B515" s="108">
        <v>9</v>
      </c>
      <c r="C515" s="948" t="s">
        <v>1098</v>
      </c>
      <c r="D515" s="949">
        <v>41</v>
      </c>
      <c r="E515" s="949">
        <v>1981</v>
      </c>
      <c r="F515" s="182">
        <v>39.024999999999999</v>
      </c>
      <c r="G515" s="182">
        <v>3.1489769999999999</v>
      </c>
      <c r="H515" s="182">
        <v>2.65</v>
      </c>
      <c r="I515" s="182">
        <v>33.226022999999998</v>
      </c>
      <c r="J515" s="182">
        <v>2245.19</v>
      </c>
      <c r="K515" s="950">
        <v>33.226022999999998</v>
      </c>
      <c r="L515" s="182">
        <v>2245.19</v>
      </c>
      <c r="M515" s="183">
        <v>1.4798757788873101E-2</v>
      </c>
      <c r="N515" s="184">
        <v>300.29500000000002</v>
      </c>
      <c r="O515" s="951">
        <v>4.4439929702096483</v>
      </c>
      <c r="P515" s="952">
        <v>887.92546733238612</v>
      </c>
      <c r="Q515" s="186">
        <v>266.6395782125789</v>
      </c>
      <c r="S515" s="55"/>
      <c r="T515" s="55"/>
    </row>
    <row r="516" spans="1:20" ht="13.5" thickBot="1">
      <c r="A516" s="1040"/>
      <c r="B516" s="187">
        <v>10</v>
      </c>
      <c r="C516" s="953" t="s">
        <v>503</v>
      </c>
      <c r="D516" s="954">
        <v>8</v>
      </c>
      <c r="E516" s="954">
        <v>1976</v>
      </c>
      <c r="F516" s="955">
        <v>8.9689999999999994</v>
      </c>
      <c r="G516" s="955">
        <v>1.173</v>
      </c>
      <c r="H516" s="955">
        <v>0.67</v>
      </c>
      <c r="I516" s="955">
        <v>7.1260000000000003</v>
      </c>
      <c r="J516" s="955">
        <v>432.82</v>
      </c>
      <c r="K516" s="956">
        <v>7.1260000000000003</v>
      </c>
      <c r="L516" s="955">
        <v>432.82</v>
      </c>
      <c r="M516" s="957">
        <v>1.6464119033316391E-2</v>
      </c>
      <c r="N516" s="958">
        <v>278.38600000000002</v>
      </c>
      <c r="O516" s="959">
        <v>4.5833802412088174</v>
      </c>
      <c r="P516" s="960">
        <v>987.84714199898337</v>
      </c>
      <c r="Q516" s="961">
        <v>275.002814472529</v>
      </c>
      <c r="S516" s="55"/>
      <c r="T516" s="55"/>
    </row>
    <row r="517" spans="1:20" ht="12.75">
      <c r="A517" s="1032" t="s">
        <v>174</v>
      </c>
      <c r="B517" s="188">
        <v>1</v>
      </c>
      <c r="C517" s="962" t="s">
        <v>1099</v>
      </c>
      <c r="D517" s="188">
        <v>7</v>
      </c>
      <c r="E517" s="188">
        <v>1956</v>
      </c>
      <c r="F517" s="189">
        <v>5.8840000000000003</v>
      </c>
      <c r="G517" s="189">
        <v>0</v>
      </c>
      <c r="H517" s="189">
        <v>0</v>
      </c>
      <c r="I517" s="189">
        <v>5.8840000000000003</v>
      </c>
      <c r="J517" s="189">
        <v>402.24</v>
      </c>
      <c r="K517" s="963">
        <v>5.8840000000000003</v>
      </c>
      <c r="L517" s="189">
        <v>402.24</v>
      </c>
      <c r="M517" s="964">
        <v>1.4628082736674623E-2</v>
      </c>
      <c r="N517" s="965">
        <v>294.08200000000005</v>
      </c>
      <c r="O517" s="190">
        <v>4.3018558273667473</v>
      </c>
      <c r="P517" s="966">
        <v>877.68496420047734</v>
      </c>
      <c r="Q517" s="967">
        <v>258.11134964200483</v>
      </c>
      <c r="S517" s="55"/>
      <c r="T517" s="55"/>
    </row>
    <row r="518" spans="1:20" ht="12.75">
      <c r="A518" s="1033"/>
      <c r="B518" s="191">
        <v>2</v>
      </c>
      <c r="C518" s="968" t="s">
        <v>710</v>
      </c>
      <c r="D518" s="191">
        <v>12</v>
      </c>
      <c r="E518" s="191">
        <v>1972</v>
      </c>
      <c r="F518" s="192">
        <v>8.3640000000000008</v>
      </c>
      <c r="G518" s="192">
        <v>0</v>
      </c>
      <c r="H518" s="192">
        <v>0</v>
      </c>
      <c r="I518" s="192">
        <v>8.364001</v>
      </c>
      <c r="J518" s="192">
        <v>532.47</v>
      </c>
      <c r="K518" s="969">
        <v>8.364001</v>
      </c>
      <c r="L518" s="192">
        <v>532.47</v>
      </c>
      <c r="M518" s="970">
        <v>1.5707929085206677E-2</v>
      </c>
      <c r="N518" s="971">
        <v>278.38600000000002</v>
      </c>
      <c r="O518" s="193">
        <v>4.3728675463143469</v>
      </c>
      <c r="P518" s="972">
        <v>942.47574511240066</v>
      </c>
      <c r="Q518" s="973">
        <v>262.37205277886079</v>
      </c>
      <c r="S518" s="55"/>
      <c r="T518" s="55"/>
    </row>
    <row r="519" spans="1:20" ht="12.75">
      <c r="A519" s="1033"/>
      <c r="B519" s="191">
        <v>3</v>
      </c>
      <c r="C519" s="968" t="s">
        <v>504</v>
      </c>
      <c r="D519" s="191">
        <v>8</v>
      </c>
      <c r="E519" s="191">
        <v>1962</v>
      </c>
      <c r="F519" s="192">
        <v>7.8239999999999998</v>
      </c>
      <c r="G519" s="192">
        <v>0.71399999999999997</v>
      </c>
      <c r="H519" s="192">
        <v>0.97</v>
      </c>
      <c r="I519" s="192">
        <v>6.14</v>
      </c>
      <c r="J519" s="192">
        <v>366.73</v>
      </c>
      <c r="K519" s="969">
        <v>6.14</v>
      </c>
      <c r="L519" s="192">
        <v>366.73</v>
      </c>
      <c r="M519" s="970">
        <v>1.6742562648269843E-2</v>
      </c>
      <c r="N519" s="971">
        <v>278.38600000000002</v>
      </c>
      <c r="O519" s="193">
        <v>4.660895045401249</v>
      </c>
      <c r="P519" s="972">
        <v>1004.5537588961906</v>
      </c>
      <c r="Q519" s="973">
        <v>279.65370272407495</v>
      </c>
      <c r="S519" s="55"/>
      <c r="T519" s="55"/>
    </row>
    <row r="520" spans="1:20" ht="12.75">
      <c r="A520" s="1033"/>
      <c r="B520" s="191">
        <v>4</v>
      </c>
      <c r="C520" s="968" t="s">
        <v>1100</v>
      </c>
      <c r="D520" s="191">
        <v>20</v>
      </c>
      <c r="E520" s="191">
        <v>1982</v>
      </c>
      <c r="F520" s="192">
        <v>23.347999999999999</v>
      </c>
      <c r="G520" s="192">
        <v>1.5022</v>
      </c>
      <c r="H520" s="192">
        <v>3.2</v>
      </c>
      <c r="I520" s="192">
        <v>18.645800000000001</v>
      </c>
      <c r="J520" s="192">
        <v>1095.8499999999999</v>
      </c>
      <c r="K520" s="969">
        <v>18.645800000000001</v>
      </c>
      <c r="L520" s="192">
        <v>1095.8499999999999</v>
      </c>
      <c r="M520" s="970">
        <v>1.7014919925172244E-2</v>
      </c>
      <c r="N520" s="971">
        <v>275.00700000000001</v>
      </c>
      <c r="O520" s="193">
        <v>4.679222083861843</v>
      </c>
      <c r="P520" s="972">
        <v>1020.8951955103347</v>
      </c>
      <c r="Q520" s="973">
        <v>280.75332503171063</v>
      </c>
      <c r="S520" s="55"/>
      <c r="T520" s="55"/>
    </row>
    <row r="521" spans="1:20" ht="12.75">
      <c r="A521" s="1033"/>
      <c r="B521" s="191">
        <v>5</v>
      </c>
      <c r="C521" s="968" t="s">
        <v>1101</v>
      </c>
      <c r="D521" s="191">
        <v>5</v>
      </c>
      <c r="E521" s="191">
        <v>1935</v>
      </c>
      <c r="F521" s="192">
        <v>6.4969999999999999</v>
      </c>
      <c r="G521" s="192">
        <v>0.30599999999999999</v>
      </c>
      <c r="H521" s="192">
        <v>0.32</v>
      </c>
      <c r="I521" s="192">
        <v>5.8709999999999996</v>
      </c>
      <c r="J521" s="192">
        <v>321.79000000000002</v>
      </c>
      <c r="K521" s="969">
        <v>5.8709999999999996</v>
      </c>
      <c r="L521" s="192">
        <v>321.79000000000002</v>
      </c>
      <c r="M521" s="970">
        <v>1.824481804903819E-2</v>
      </c>
      <c r="N521" s="971">
        <v>278.38600000000002</v>
      </c>
      <c r="O521" s="193">
        <v>5.0791019173995462</v>
      </c>
      <c r="P521" s="972">
        <v>1094.6890829422912</v>
      </c>
      <c r="Q521" s="973">
        <v>304.74611504397268</v>
      </c>
      <c r="S521" s="55"/>
      <c r="T521" s="55"/>
    </row>
    <row r="522" spans="1:20" ht="12.75">
      <c r="A522" s="1033"/>
      <c r="B522" s="191">
        <v>6</v>
      </c>
      <c r="C522" s="968" t="s">
        <v>712</v>
      </c>
      <c r="D522" s="191">
        <v>6</v>
      </c>
      <c r="E522" s="191">
        <v>1959</v>
      </c>
      <c r="F522" s="192">
        <v>7.1529999999999996</v>
      </c>
      <c r="G522" s="192">
        <v>0.4335</v>
      </c>
      <c r="H522" s="192">
        <v>0.96</v>
      </c>
      <c r="I522" s="192">
        <v>5.7595000000000001</v>
      </c>
      <c r="J522" s="192">
        <v>313.25</v>
      </c>
      <c r="K522" s="969">
        <v>5.7595000000000001</v>
      </c>
      <c r="L522" s="192">
        <v>313.25</v>
      </c>
      <c r="M522" s="970">
        <v>1.8386272944932162E-2</v>
      </c>
      <c r="N522" s="971">
        <v>278.38600000000002</v>
      </c>
      <c r="O522" s="193">
        <v>5.1184809800478854</v>
      </c>
      <c r="P522" s="972">
        <v>1103.1763766959298</v>
      </c>
      <c r="Q522" s="973">
        <v>307.1088588028731</v>
      </c>
      <c r="S522" s="55"/>
      <c r="T522" s="55"/>
    </row>
    <row r="523" spans="1:20" ht="12.75">
      <c r="A523" s="1033"/>
      <c r="B523" s="191">
        <v>7</v>
      </c>
      <c r="C523" s="968" t="s">
        <v>1102</v>
      </c>
      <c r="D523" s="191">
        <v>12</v>
      </c>
      <c r="E523" s="191">
        <v>1971</v>
      </c>
      <c r="F523" s="192">
        <v>10.394500000000001</v>
      </c>
      <c r="G523" s="192">
        <v>0</v>
      </c>
      <c r="H523" s="192">
        <v>0</v>
      </c>
      <c r="I523" s="192">
        <v>10.394498</v>
      </c>
      <c r="J523" s="192">
        <v>538.79999999999995</v>
      </c>
      <c r="K523" s="969">
        <v>10.394498</v>
      </c>
      <c r="L523" s="192">
        <v>538.79999999999995</v>
      </c>
      <c r="M523" s="970">
        <v>1.9291941351150709E-2</v>
      </c>
      <c r="N523" s="971">
        <v>278.38600000000002</v>
      </c>
      <c r="O523" s="193">
        <v>5.3706063849814418</v>
      </c>
      <c r="P523" s="972">
        <v>1157.5164810690426</v>
      </c>
      <c r="Q523" s="973">
        <v>322.23638309888651</v>
      </c>
      <c r="S523" s="55"/>
      <c r="T523" s="55"/>
    </row>
    <row r="524" spans="1:20" ht="12.75">
      <c r="A524" s="1033"/>
      <c r="B524" s="191">
        <v>8</v>
      </c>
      <c r="C524" s="968" t="s">
        <v>1103</v>
      </c>
      <c r="D524" s="191">
        <v>8</v>
      </c>
      <c r="E524" s="191">
        <v>1966</v>
      </c>
      <c r="F524" s="192">
        <v>7.4</v>
      </c>
      <c r="G524" s="192">
        <v>0</v>
      </c>
      <c r="H524" s="192">
        <v>0</v>
      </c>
      <c r="I524" s="192">
        <v>7.4000009999999996</v>
      </c>
      <c r="J524" s="192">
        <v>393.89</v>
      </c>
      <c r="K524" s="969">
        <v>7.4000009999999996</v>
      </c>
      <c r="L524" s="192">
        <v>393.89</v>
      </c>
      <c r="M524" s="970">
        <v>1.8786973520526034E-2</v>
      </c>
      <c r="N524" s="971">
        <v>294.08200000000005</v>
      </c>
      <c r="O524" s="193">
        <v>5.5249107468633385</v>
      </c>
      <c r="P524" s="972">
        <v>1127.218411231562</v>
      </c>
      <c r="Q524" s="973">
        <v>331.4946448118003</v>
      </c>
      <c r="S524" s="55"/>
      <c r="T524" s="55"/>
    </row>
    <row r="525" spans="1:20" ht="12.75">
      <c r="A525" s="1033"/>
      <c r="B525" s="191">
        <v>9</v>
      </c>
      <c r="C525" s="968" t="s">
        <v>1104</v>
      </c>
      <c r="D525" s="191">
        <v>8</v>
      </c>
      <c r="E525" s="191">
        <v>1969</v>
      </c>
      <c r="F525" s="192">
        <v>8.2710000000000008</v>
      </c>
      <c r="G525" s="192">
        <v>0</v>
      </c>
      <c r="H525" s="192">
        <v>0</v>
      </c>
      <c r="I525" s="192">
        <v>8.2710000000000008</v>
      </c>
      <c r="J525" s="192">
        <v>416.7</v>
      </c>
      <c r="K525" s="969">
        <v>8.2710000000000008</v>
      </c>
      <c r="L525" s="192">
        <v>416.7</v>
      </c>
      <c r="M525" s="970">
        <v>1.9848812095032399E-2</v>
      </c>
      <c r="N525" s="971">
        <v>294.08200000000005</v>
      </c>
      <c r="O525" s="193">
        <v>5.8371783585313191</v>
      </c>
      <c r="P525" s="972">
        <v>1190.9287257019439</v>
      </c>
      <c r="Q525" s="973">
        <v>350.23070151187909</v>
      </c>
      <c r="S525" s="55"/>
      <c r="T525" s="55"/>
    </row>
    <row r="526" spans="1:20" ht="13.5" thickBot="1">
      <c r="A526" s="1034"/>
      <c r="B526" s="194">
        <v>10</v>
      </c>
      <c r="C526" s="974" t="s">
        <v>711</v>
      </c>
      <c r="D526" s="194">
        <v>8</v>
      </c>
      <c r="E526" s="194">
        <v>1956</v>
      </c>
      <c r="F526" s="195">
        <v>10.244</v>
      </c>
      <c r="G526" s="195">
        <v>0</v>
      </c>
      <c r="H526" s="195">
        <v>0</v>
      </c>
      <c r="I526" s="195">
        <v>10.244</v>
      </c>
      <c r="J526" s="195">
        <v>469.85</v>
      </c>
      <c r="K526" s="975">
        <v>10.244</v>
      </c>
      <c r="L526" s="195">
        <v>469.85</v>
      </c>
      <c r="M526" s="976">
        <v>2.1802702990316055E-2</v>
      </c>
      <c r="N526" s="977">
        <v>278.38600000000002</v>
      </c>
      <c r="O526" s="196">
        <v>6.0695672746621261</v>
      </c>
      <c r="P526" s="978">
        <v>1308.1621794189632</v>
      </c>
      <c r="Q526" s="979">
        <v>364.17403647972753</v>
      </c>
      <c r="S526" s="55"/>
      <c r="T526" s="55"/>
    </row>
    <row r="527" spans="1:20" ht="12.75">
      <c r="F527" s="123"/>
      <c r="G527" s="123"/>
      <c r="H527" s="123"/>
      <c r="I527" s="123"/>
      <c r="S527" s="55"/>
      <c r="T527" s="55"/>
    </row>
    <row r="528" spans="1:20" ht="12.75">
      <c r="F528" s="123"/>
      <c r="G528" s="123"/>
      <c r="H528" s="123"/>
      <c r="I528" s="123"/>
      <c r="S528" s="55"/>
      <c r="T528" s="55"/>
    </row>
    <row r="529" spans="1:20" ht="15">
      <c r="A529" s="1035" t="s">
        <v>323</v>
      </c>
      <c r="B529" s="1035"/>
      <c r="C529" s="1035"/>
      <c r="D529" s="1035"/>
      <c r="E529" s="1035"/>
      <c r="F529" s="1035"/>
      <c r="G529" s="1035"/>
      <c r="H529" s="1035"/>
      <c r="I529" s="1035"/>
      <c r="J529" s="1035"/>
      <c r="K529" s="1035"/>
      <c r="L529" s="1035"/>
      <c r="M529" s="1035"/>
      <c r="N529" s="1035"/>
      <c r="O529" s="1035"/>
      <c r="P529" s="1035"/>
      <c r="Q529" s="1035"/>
      <c r="S529" s="601"/>
      <c r="T529" s="601"/>
    </row>
    <row r="530" spans="1:20" ht="12.75">
      <c r="A530" s="1036" t="s">
        <v>1040</v>
      </c>
      <c r="B530" s="1036"/>
      <c r="C530" s="1036"/>
      <c r="D530" s="1036"/>
      <c r="E530" s="1036"/>
      <c r="F530" s="1036"/>
      <c r="G530" s="1036"/>
      <c r="H530" s="1036"/>
      <c r="I530" s="1036"/>
      <c r="J530" s="1036"/>
      <c r="K530" s="1036"/>
      <c r="L530" s="1036"/>
      <c r="M530" s="1036"/>
      <c r="N530" s="1036"/>
      <c r="O530" s="1036"/>
      <c r="P530" s="1036"/>
      <c r="Q530" s="1036"/>
      <c r="S530" s="55"/>
      <c r="T530" s="55"/>
    </row>
    <row r="531" spans="1:20" ht="13.5" thickBot="1">
      <c r="F531" s="123"/>
      <c r="G531" s="123"/>
      <c r="H531" s="123"/>
      <c r="I531" s="123"/>
      <c r="S531" s="55"/>
      <c r="T531" s="55"/>
    </row>
    <row r="532" spans="1:20" ht="12.75">
      <c r="A532" s="1041" t="s">
        <v>1</v>
      </c>
      <c r="B532" s="997" t="s">
        <v>0</v>
      </c>
      <c r="C532" s="1000" t="s">
        <v>2</v>
      </c>
      <c r="D532" s="1000" t="s">
        <v>3</v>
      </c>
      <c r="E532" s="1000" t="s">
        <v>13</v>
      </c>
      <c r="F532" s="1004" t="s">
        <v>14</v>
      </c>
      <c r="G532" s="1005"/>
      <c r="H532" s="1005"/>
      <c r="I532" s="1006"/>
      <c r="J532" s="1000" t="s">
        <v>4</v>
      </c>
      <c r="K532" s="1000" t="s">
        <v>15</v>
      </c>
      <c r="L532" s="1000" t="s">
        <v>5</v>
      </c>
      <c r="M532" s="1000" t="s">
        <v>6</v>
      </c>
      <c r="N532" s="1000" t="s">
        <v>16</v>
      </c>
      <c r="O532" s="1007" t="s">
        <v>17</v>
      </c>
      <c r="P532" s="1000" t="s">
        <v>25</v>
      </c>
      <c r="Q532" s="1009" t="s">
        <v>26</v>
      </c>
      <c r="S532" s="55"/>
      <c r="T532" s="55"/>
    </row>
    <row r="533" spans="1:20" ht="33.75">
      <c r="A533" s="1042"/>
      <c r="B533" s="998"/>
      <c r="C533" s="1001"/>
      <c r="D533" s="1003"/>
      <c r="E533" s="1003"/>
      <c r="F533" s="21" t="s">
        <v>18</v>
      </c>
      <c r="G533" s="21" t="s">
        <v>19</v>
      </c>
      <c r="H533" s="21" t="s">
        <v>20</v>
      </c>
      <c r="I533" s="21" t="s">
        <v>21</v>
      </c>
      <c r="J533" s="1003"/>
      <c r="K533" s="1003"/>
      <c r="L533" s="1003"/>
      <c r="M533" s="1003"/>
      <c r="N533" s="1003"/>
      <c r="O533" s="1008"/>
      <c r="P533" s="1003"/>
      <c r="Q533" s="1010"/>
      <c r="S533" s="55"/>
      <c r="T533" s="55"/>
    </row>
    <row r="534" spans="1:20" ht="12.75">
      <c r="A534" s="1043"/>
      <c r="B534" s="1044"/>
      <c r="C534" s="1003"/>
      <c r="D534" s="125" t="s">
        <v>7</v>
      </c>
      <c r="E534" s="125" t="s">
        <v>8</v>
      </c>
      <c r="F534" s="125" t="s">
        <v>9</v>
      </c>
      <c r="G534" s="125" t="s">
        <v>9</v>
      </c>
      <c r="H534" s="125" t="s">
        <v>9</v>
      </c>
      <c r="I534" s="125" t="s">
        <v>9</v>
      </c>
      <c r="J534" s="125" t="s">
        <v>22</v>
      </c>
      <c r="K534" s="125" t="s">
        <v>9</v>
      </c>
      <c r="L534" s="125" t="s">
        <v>22</v>
      </c>
      <c r="M534" s="125" t="s">
        <v>90</v>
      </c>
      <c r="N534" s="125" t="s">
        <v>10</v>
      </c>
      <c r="O534" s="125" t="s">
        <v>91</v>
      </c>
      <c r="P534" s="126" t="s">
        <v>27</v>
      </c>
      <c r="Q534" s="127" t="s">
        <v>28</v>
      </c>
      <c r="S534" s="55"/>
      <c r="T534" s="55"/>
    </row>
    <row r="535" spans="1:20" ht="13.5" thickBot="1">
      <c r="A535" s="128">
        <v>1</v>
      </c>
      <c r="B535" s="129">
        <v>2</v>
      </c>
      <c r="C535" s="130">
        <v>3</v>
      </c>
      <c r="D535" s="131">
        <v>4</v>
      </c>
      <c r="E535" s="131">
        <v>5</v>
      </c>
      <c r="F535" s="131">
        <v>6</v>
      </c>
      <c r="G535" s="131">
        <v>7</v>
      </c>
      <c r="H535" s="131">
        <v>8</v>
      </c>
      <c r="I535" s="131">
        <v>9</v>
      </c>
      <c r="J535" s="131">
        <v>10</v>
      </c>
      <c r="K535" s="131">
        <v>11</v>
      </c>
      <c r="L535" s="130">
        <v>12</v>
      </c>
      <c r="M535" s="131">
        <v>13</v>
      </c>
      <c r="N535" s="131">
        <v>14</v>
      </c>
      <c r="O535" s="132">
        <v>15</v>
      </c>
      <c r="P535" s="130">
        <v>16</v>
      </c>
      <c r="Q535" s="133">
        <v>17</v>
      </c>
      <c r="S535" s="55"/>
      <c r="T535" s="55"/>
    </row>
    <row r="536" spans="1:20" ht="12.75">
      <c r="A536" s="1897" t="s">
        <v>134</v>
      </c>
      <c r="B536" s="17">
        <v>1</v>
      </c>
      <c r="C536" s="1994" t="s">
        <v>1041</v>
      </c>
      <c r="D536" s="1995">
        <v>45</v>
      </c>
      <c r="E536" s="1995">
        <v>1975</v>
      </c>
      <c r="F536" s="1995">
        <v>17.023</v>
      </c>
      <c r="G536" s="1995">
        <v>3.333256</v>
      </c>
      <c r="H536" s="1995">
        <v>7.2</v>
      </c>
      <c r="I536" s="1996">
        <v>6.4897419999999997</v>
      </c>
      <c r="J536" s="1995">
        <v>2325.2199999999998</v>
      </c>
      <c r="K536" s="1997">
        <v>6.4897419999999997</v>
      </c>
      <c r="L536" s="1995">
        <v>2325.2199999999998</v>
      </c>
      <c r="M536" s="1998">
        <v>2.7910227849407797E-3</v>
      </c>
      <c r="N536" s="1999">
        <v>278.16800000000001</v>
      </c>
      <c r="O536" s="2000">
        <v>0.77637322604140679</v>
      </c>
      <c r="P536" s="2000">
        <v>167.46136709644676</v>
      </c>
      <c r="Q536" s="2001">
        <v>46.582393562484398</v>
      </c>
      <c r="S536" s="55"/>
      <c r="T536" s="55"/>
    </row>
    <row r="537" spans="1:20" ht="12.75">
      <c r="A537" s="1904"/>
      <c r="B537" s="18">
        <v>2</v>
      </c>
      <c r="C537" s="2002" t="s">
        <v>1042</v>
      </c>
      <c r="D537" s="2003">
        <v>44</v>
      </c>
      <c r="E537" s="2003">
        <v>1985</v>
      </c>
      <c r="F537" s="2003">
        <v>18.689</v>
      </c>
      <c r="G537" s="2003">
        <v>4.4213430000000002</v>
      </c>
      <c r="H537" s="2003">
        <v>6.32</v>
      </c>
      <c r="I537" s="2004">
        <v>7.9476610000000001</v>
      </c>
      <c r="J537" s="2003">
        <v>2285.27</v>
      </c>
      <c r="K537" s="2005">
        <v>7.9476610000000001</v>
      </c>
      <c r="L537" s="2006">
        <v>2285.27</v>
      </c>
      <c r="M537" s="2007">
        <v>3.4777776805366544E-3</v>
      </c>
      <c r="N537" s="2008">
        <v>278.16800000000001</v>
      </c>
      <c r="O537" s="2009">
        <v>0.96740646183952006</v>
      </c>
      <c r="P537" s="2009">
        <v>208.66666083219926</v>
      </c>
      <c r="Q537" s="2010">
        <v>58.044387710371197</v>
      </c>
      <c r="S537" s="55"/>
      <c r="T537" s="55"/>
    </row>
    <row r="538" spans="1:20" ht="12.75">
      <c r="A538" s="1904"/>
      <c r="B538" s="18">
        <v>3</v>
      </c>
      <c r="C538" s="2011"/>
      <c r="D538" s="43"/>
      <c r="E538" s="43"/>
      <c r="F538" s="2012"/>
      <c r="G538" s="2013"/>
      <c r="H538" s="2013"/>
      <c r="I538" s="2013"/>
      <c r="J538" s="2013"/>
      <c r="K538" s="2014"/>
      <c r="L538" s="2014"/>
      <c r="M538" s="2014"/>
      <c r="N538" s="604"/>
      <c r="O538" s="2015"/>
      <c r="P538" s="154"/>
      <c r="Q538" s="605"/>
      <c r="S538" s="55"/>
      <c r="T538" s="55"/>
    </row>
    <row r="539" spans="1:20" ht="12.75">
      <c r="A539" s="1904"/>
      <c r="B539" s="18">
        <v>4</v>
      </c>
      <c r="C539" s="2011"/>
      <c r="D539" s="43"/>
      <c r="E539" s="43"/>
      <c r="F539" s="2012"/>
      <c r="G539" s="2013"/>
      <c r="H539" s="2013"/>
      <c r="I539" s="2013"/>
      <c r="J539" s="2013"/>
      <c r="K539" s="2014"/>
      <c r="L539" s="2014"/>
      <c r="M539" s="2014"/>
      <c r="N539" s="604"/>
      <c r="O539" s="2015"/>
      <c r="P539" s="154"/>
      <c r="Q539" s="605"/>
      <c r="S539" s="55"/>
      <c r="T539" s="55"/>
    </row>
    <row r="540" spans="1:20" ht="12.75">
      <c r="A540" s="1904"/>
      <c r="B540" s="18">
        <v>5</v>
      </c>
      <c r="C540" s="2011"/>
      <c r="D540" s="43"/>
      <c r="E540" s="43"/>
      <c r="F540" s="2012"/>
      <c r="G540" s="2013"/>
      <c r="H540" s="2013"/>
      <c r="I540" s="2013"/>
      <c r="J540" s="2013"/>
      <c r="K540" s="2014"/>
      <c r="L540" s="2014"/>
      <c r="M540" s="2014"/>
      <c r="N540" s="604"/>
      <c r="O540" s="2015"/>
      <c r="P540" s="154"/>
      <c r="Q540" s="605"/>
      <c r="S540" s="55"/>
      <c r="T540" s="55"/>
    </row>
    <row r="541" spans="1:20" ht="12.75">
      <c r="A541" s="1904"/>
      <c r="B541" s="18">
        <v>6</v>
      </c>
      <c r="C541" s="862"/>
      <c r="D541" s="18"/>
      <c r="E541" s="18"/>
      <c r="F541" s="1945"/>
      <c r="G541" s="151"/>
      <c r="H541" s="151"/>
      <c r="I541" s="151"/>
      <c r="J541" s="151"/>
      <c r="K541" s="83"/>
      <c r="L541" s="2014"/>
      <c r="M541" s="152"/>
      <c r="N541" s="153"/>
      <c r="O541" s="68"/>
      <c r="P541" s="154"/>
      <c r="Q541" s="605"/>
      <c r="S541" s="55"/>
      <c r="T541" s="55"/>
    </row>
    <row r="542" spans="1:20" ht="12.75">
      <c r="A542" s="1904"/>
      <c r="B542" s="18">
        <v>7</v>
      </c>
      <c r="C542" s="862"/>
      <c r="D542" s="18"/>
      <c r="E542" s="18"/>
      <c r="F542" s="1945"/>
      <c r="G542" s="151"/>
      <c r="H542" s="151"/>
      <c r="I542" s="151"/>
      <c r="J542" s="151"/>
      <c r="K542" s="83"/>
      <c r="L542" s="2014"/>
      <c r="M542" s="152"/>
      <c r="N542" s="153"/>
      <c r="O542" s="68"/>
      <c r="P542" s="154"/>
      <c r="Q542" s="605"/>
      <c r="S542" s="55"/>
      <c r="T542" s="55"/>
    </row>
    <row r="543" spans="1:20" ht="12.75">
      <c r="A543" s="1904"/>
      <c r="B543" s="18">
        <v>8</v>
      </c>
      <c r="C543" s="862"/>
      <c r="D543" s="18"/>
      <c r="E543" s="18"/>
      <c r="F543" s="1945"/>
      <c r="G543" s="151"/>
      <c r="H543" s="151"/>
      <c r="I543" s="151"/>
      <c r="J543" s="151"/>
      <c r="K543" s="83"/>
      <c r="L543" s="2014"/>
      <c r="M543" s="152"/>
      <c r="N543" s="153"/>
      <c r="O543" s="68"/>
      <c r="P543" s="154"/>
      <c r="Q543" s="605"/>
      <c r="S543" s="55"/>
      <c r="T543" s="55"/>
    </row>
    <row r="544" spans="1:20" ht="12.75">
      <c r="A544" s="1904"/>
      <c r="B544" s="18">
        <v>9</v>
      </c>
      <c r="C544" s="862"/>
      <c r="D544" s="18"/>
      <c r="E544" s="18"/>
      <c r="F544" s="1945"/>
      <c r="G544" s="151"/>
      <c r="H544" s="151"/>
      <c r="I544" s="151"/>
      <c r="J544" s="151"/>
      <c r="K544" s="83"/>
      <c r="L544" s="2014"/>
      <c r="M544" s="152"/>
      <c r="N544" s="153"/>
      <c r="O544" s="68"/>
      <c r="P544" s="154"/>
      <c r="Q544" s="605"/>
      <c r="S544" s="55"/>
      <c r="T544" s="55"/>
    </row>
    <row r="545" spans="1:20" ht="13.5" thickBot="1">
      <c r="A545" s="2016"/>
      <c r="B545" s="44">
        <v>10</v>
      </c>
      <c r="C545" s="1946"/>
      <c r="D545" s="44"/>
      <c r="E545" s="44"/>
      <c r="F545" s="1947"/>
      <c r="G545" s="1499"/>
      <c r="H545" s="1499"/>
      <c r="I545" s="1499"/>
      <c r="J545" s="1499"/>
      <c r="K545" s="1948"/>
      <c r="L545" s="2017"/>
      <c r="M545" s="1949"/>
      <c r="N545" s="1489"/>
      <c r="O545" s="71"/>
      <c r="P545" s="270"/>
      <c r="Q545" s="1950"/>
      <c r="S545" s="55"/>
      <c r="T545" s="55"/>
    </row>
    <row r="546" spans="1:20" ht="12.75">
      <c r="A546" s="1039" t="s">
        <v>163</v>
      </c>
      <c r="B546" s="108">
        <v>1</v>
      </c>
      <c r="C546" s="923" t="s">
        <v>325</v>
      </c>
      <c r="D546" s="1821">
        <v>43</v>
      </c>
      <c r="E546" s="1821">
        <v>1971</v>
      </c>
      <c r="F546" s="1749">
        <v>24.5</v>
      </c>
      <c r="G546" s="1749">
        <v>0</v>
      </c>
      <c r="H546" s="1749">
        <v>0</v>
      </c>
      <c r="I546" s="1749">
        <v>24.5</v>
      </c>
      <c r="J546" s="1749">
        <v>1764.69</v>
      </c>
      <c r="K546" s="1750">
        <v>24.5</v>
      </c>
      <c r="L546" s="1749">
        <v>1764.69</v>
      </c>
      <c r="M546" s="1751">
        <v>1.3883458284457893E-2</v>
      </c>
      <c r="N546" s="1752">
        <v>278.16800000000001</v>
      </c>
      <c r="O546" s="1753">
        <v>3.861933824071083</v>
      </c>
      <c r="P546" s="1754">
        <v>833.00749706747354</v>
      </c>
      <c r="Q546" s="1755">
        <v>231.71602944426496</v>
      </c>
      <c r="S546" s="55"/>
      <c r="T546" s="55"/>
    </row>
    <row r="547" spans="1:20" ht="12.75">
      <c r="A547" s="1040"/>
      <c r="B547" s="108">
        <v>2</v>
      </c>
      <c r="C547" s="923" t="s">
        <v>326</v>
      </c>
      <c r="D547" s="1821">
        <v>44</v>
      </c>
      <c r="E547" s="1821">
        <v>1964</v>
      </c>
      <c r="F547" s="1749">
        <v>36.4</v>
      </c>
      <c r="G547" s="1749">
        <v>2.945862</v>
      </c>
      <c r="H547" s="1749">
        <v>4.8</v>
      </c>
      <c r="I547" s="1749">
        <v>28.654139000000001</v>
      </c>
      <c r="J547" s="1749">
        <v>1865.95</v>
      </c>
      <c r="K547" s="1750">
        <v>28.654139000000001</v>
      </c>
      <c r="L547" s="1749">
        <v>1865.95</v>
      </c>
      <c r="M547" s="1751">
        <v>1.5356327339960878E-2</v>
      </c>
      <c r="N547" s="1752">
        <v>278.16800000000001</v>
      </c>
      <c r="O547" s="1753">
        <v>4.271638863502238</v>
      </c>
      <c r="P547" s="1754">
        <v>921.37964039765279</v>
      </c>
      <c r="Q547" s="1755">
        <v>256.2983318101343</v>
      </c>
      <c r="S547" s="55"/>
      <c r="T547" s="55"/>
    </row>
    <row r="548" spans="1:20" ht="12.75">
      <c r="A548" s="1040"/>
      <c r="B548" s="108">
        <v>3</v>
      </c>
      <c r="C548" s="923" t="s">
        <v>328</v>
      </c>
      <c r="D548" s="1821">
        <v>32</v>
      </c>
      <c r="E548" s="1821">
        <v>1967</v>
      </c>
      <c r="F548" s="1749">
        <v>23.95</v>
      </c>
      <c r="G548" s="1749">
        <v>0</v>
      </c>
      <c r="H548" s="1749">
        <v>0</v>
      </c>
      <c r="I548" s="1749">
        <v>23.949998000000001</v>
      </c>
      <c r="J548" s="1749">
        <v>1535</v>
      </c>
      <c r="K548" s="1750">
        <v>23.949998000000001</v>
      </c>
      <c r="L548" s="1749">
        <v>1535</v>
      </c>
      <c r="M548" s="1751">
        <v>1.5602604560260587E-2</v>
      </c>
      <c r="N548" s="1752">
        <v>278.16800000000001</v>
      </c>
      <c r="O548" s="1753">
        <v>4.3401453053185675</v>
      </c>
      <c r="P548" s="1754">
        <v>936.1562736156352</v>
      </c>
      <c r="Q548" s="1755">
        <v>260.40871831911403</v>
      </c>
      <c r="S548" s="55"/>
      <c r="T548" s="55"/>
    </row>
    <row r="549" spans="1:20" ht="12.75">
      <c r="A549" s="1040"/>
      <c r="B549" s="108">
        <v>4</v>
      </c>
      <c r="C549" s="923" t="s">
        <v>327</v>
      </c>
      <c r="D549" s="1821">
        <v>50</v>
      </c>
      <c r="E549" s="1821">
        <v>1971</v>
      </c>
      <c r="F549" s="1749">
        <v>52.1</v>
      </c>
      <c r="G549" s="1749">
        <v>4.3163850000000004</v>
      </c>
      <c r="H549" s="1749">
        <v>8</v>
      </c>
      <c r="I549" s="1749">
        <v>39.783619000000002</v>
      </c>
      <c r="J549" s="1749">
        <v>2518.19</v>
      </c>
      <c r="K549" s="1750">
        <v>39.783619000000002</v>
      </c>
      <c r="L549" s="1749">
        <v>2518.19</v>
      </c>
      <c r="M549" s="1751">
        <v>1.5798497730512791E-2</v>
      </c>
      <c r="N549" s="1752">
        <v>278.16800000000001</v>
      </c>
      <c r="O549" s="1753">
        <v>4.394636516701282</v>
      </c>
      <c r="P549" s="1754">
        <v>947.90986383076745</v>
      </c>
      <c r="Q549" s="1755">
        <v>263.67819100207691</v>
      </c>
      <c r="S549" s="55"/>
      <c r="T549" s="55"/>
    </row>
    <row r="550" spans="1:20" ht="12.75">
      <c r="A550" s="1040"/>
      <c r="B550" s="108">
        <v>5</v>
      </c>
      <c r="C550" s="923" t="s">
        <v>324</v>
      </c>
      <c r="D550" s="1821">
        <v>20</v>
      </c>
      <c r="E550" s="1821">
        <v>1973</v>
      </c>
      <c r="F550" s="1749">
        <v>20.100000000000001</v>
      </c>
      <c r="G550" s="1749">
        <v>1.8755999999999999</v>
      </c>
      <c r="H550" s="1749">
        <v>3.2</v>
      </c>
      <c r="I550" s="1749">
        <v>15.024403</v>
      </c>
      <c r="J550" s="1749">
        <v>929.05</v>
      </c>
      <c r="K550" s="1750">
        <v>15.024403</v>
      </c>
      <c r="L550" s="1749">
        <v>929.05</v>
      </c>
      <c r="M550" s="1751">
        <v>1.6171791615090685E-2</v>
      </c>
      <c r="N550" s="1752">
        <v>278.16800000000001</v>
      </c>
      <c r="O550" s="1753">
        <v>4.4984749299865454</v>
      </c>
      <c r="P550" s="1754">
        <v>970.3074969054411</v>
      </c>
      <c r="Q550" s="1755">
        <v>269.90849579919274</v>
      </c>
      <c r="S550" s="55"/>
      <c r="T550" s="55"/>
    </row>
    <row r="551" spans="1:20" ht="12.75">
      <c r="A551" s="1040"/>
      <c r="B551" s="108">
        <v>6</v>
      </c>
      <c r="C551" s="620"/>
      <c r="D551" s="621"/>
      <c r="E551" s="621"/>
      <c r="F551" s="622"/>
      <c r="G551" s="622"/>
      <c r="H551" s="622"/>
      <c r="I551" s="622"/>
      <c r="J551" s="622"/>
      <c r="K551" s="623"/>
      <c r="L551" s="622"/>
      <c r="M551" s="624"/>
      <c r="N551" s="625"/>
      <c r="O551" s="626"/>
      <c r="P551" s="627"/>
      <c r="Q551" s="628"/>
      <c r="S551" s="55"/>
      <c r="T551" s="55"/>
    </row>
    <row r="552" spans="1:20" ht="12.75">
      <c r="A552" s="1040"/>
      <c r="B552" s="108">
        <v>7</v>
      </c>
      <c r="C552" s="620"/>
      <c r="D552" s="621"/>
      <c r="E552" s="621"/>
      <c r="F552" s="622"/>
      <c r="G552" s="622"/>
      <c r="H552" s="622"/>
      <c r="I552" s="622"/>
      <c r="J552" s="622"/>
      <c r="K552" s="623"/>
      <c r="L552" s="622"/>
      <c r="M552" s="624"/>
      <c r="N552" s="625"/>
      <c r="O552" s="626"/>
      <c r="P552" s="627"/>
      <c r="Q552" s="628"/>
      <c r="S552" s="55"/>
      <c r="T552" s="55"/>
    </row>
    <row r="553" spans="1:20" ht="12.75">
      <c r="A553" s="1040"/>
      <c r="B553" s="108">
        <v>8</v>
      </c>
      <c r="C553" s="620"/>
      <c r="D553" s="621"/>
      <c r="E553" s="621"/>
      <c r="F553" s="622"/>
      <c r="G553" s="622"/>
      <c r="H553" s="622"/>
      <c r="I553" s="622"/>
      <c r="J553" s="622"/>
      <c r="K553" s="623"/>
      <c r="L553" s="622"/>
      <c r="M553" s="624"/>
      <c r="N553" s="625"/>
      <c r="O553" s="626"/>
      <c r="P553" s="627"/>
      <c r="Q553" s="628"/>
      <c r="S553" s="55"/>
      <c r="T553" s="55"/>
    </row>
    <row r="554" spans="1:20" ht="12.75" customHeight="1">
      <c r="A554" s="1040"/>
      <c r="B554" s="108">
        <v>9</v>
      </c>
      <c r="C554" s="620"/>
      <c r="D554" s="621"/>
      <c r="E554" s="621"/>
      <c r="F554" s="622"/>
      <c r="G554" s="622"/>
      <c r="H554" s="622"/>
      <c r="I554" s="622"/>
      <c r="J554" s="622"/>
      <c r="K554" s="623"/>
      <c r="L554" s="622"/>
      <c r="M554" s="624"/>
      <c r="N554" s="625"/>
      <c r="O554" s="626"/>
      <c r="P554" s="627"/>
      <c r="Q554" s="628"/>
      <c r="S554" s="55"/>
      <c r="T554" s="55"/>
    </row>
    <row r="555" spans="1:20" ht="13.5" thickBot="1">
      <c r="A555" s="1040"/>
      <c r="B555" s="187">
        <v>10</v>
      </c>
      <c r="C555" s="656"/>
      <c r="D555" s="657"/>
      <c r="E555" s="657"/>
      <c r="F555" s="658"/>
      <c r="G555" s="658"/>
      <c r="H555" s="658"/>
      <c r="I555" s="658"/>
      <c r="J555" s="658"/>
      <c r="K555" s="659"/>
      <c r="L555" s="658"/>
      <c r="M555" s="660"/>
      <c r="N555" s="661"/>
      <c r="O555" s="662"/>
      <c r="P555" s="663"/>
      <c r="Q555" s="664"/>
      <c r="S555" s="55"/>
      <c r="T555" s="55"/>
    </row>
    <row r="556" spans="1:20" ht="12.75">
      <c r="A556" s="1032" t="s">
        <v>174</v>
      </c>
      <c r="B556" s="188">
        <v>1</v>
      </c>
      <c r="C556" s="924" t="s">
        <v>331</v>
      </c>
      <c r="D556" s="1766">
        <v>32</v>
      </c>
      <c r="E556" s="1766">
        <v>1965</v>
      </c>
      <c r="F556" s="1767">
        <v>21.2</v>
      </c>
      <c r="G556" s="1767">
        <v>0</v>
      </c>
      <c r="H556" s="1767">
        <v>0</v>
      </c>
      <c r="I556" s="1767">
        <v>21.200001</v>
      </c>
      <c r="J556" s="1767">
        <v>1419.59</v>
      </c>
      <c r="K556" s="1768">
        <v>21.200001</v>
      </c>
      <c r="L556" s="1767">
        <v>1419.59</v>
      </c>
      <c r="M556" s="1769">
        <v>1.4933890066850289E-2</v>
      </c>
      <c r="N556" s="1770">
        <v>278.16800000000001</v>
      </c>
      <c r="O556" s="1771">
        <v>4.1541303321156118</v>
      </c>
      <c r="P556" s="1772">
        <v>896.03340401101741</v>
      </c>
      <c r="Q556" s="1773">
        <v>249.2478199269367</v>
      </c>
      <c r="S556" s="55"/>
      <c r="T556" s="55"/>
    </row>
    <row r="557" spans="1:20" ht="12.75">
      <c r="A557" s="1033"/>
      <c r="B557" s="191">
        <v>2</v>
      </c>
      <c r="C557" s="925" t="s">
        <v>330</v>
      </c>
      <c r="D557" s="1775">
        <v>29</v>
      </c>
      <c r="E557" s="1775">
        <v>1960</v>
      </c>
      <c r="F557" s="1776">
        <v>19.8</v>
      </c>
      <c r="G557" s="1776">
        <v>0</v>
      </c>
      <c r="H557" s="1776">
        <v>0</v>
      </c>
      <c r="I557" s="1776">
        <v>19.799997000000001</v>
      </c>
      <c r="J557" s="1776">
        <v>1187.67</v>
      </c>
      <c r="K557" s="1777">
        <v>19.799997000000001</v>
      </c>
      <c r="L557" s="1776">
        <v>1187.67</v>
      </c>
      <c r="M557" s="1778">
        <v>1.6671295056707672E-2</v>
      </c>
      <c r="N557" s="1779">
        <v>278.16800000000001</v>
      </c>
      <c r="O557" s="1780">
        <v>4.6374208033342601</v>
      </c>
      <c r="P557" s="1781">
        <v>1000.2777034024604</v>
      </c>
      <c r="Q557" s="1782">
        <v>278.24524820005564</v>
      </c>
      <c r="S557" s="55"/>
      <c r="T557" s="55"/>
    </row>
    <row r="558" spans="1:20" ht="12.75">
      <c r="A558" s="1033"/>
      <c r="B558" s="191">
        <v>3</v>
      </c>
      <c r="C558" s="925" t="s">
        <v>332</v>
      </c>
      <c r="D558" s="1775">
        <v>45</v>
      </c>
      <c r="E558" s="1775">
        <v>1982</v>
      </c>
      <c r="F558" s="1776">
        <v>32.491</v>
      </c>
      <c r="G558" s="1776">
        <v>3.7405439999999999</v>
      </c>
      <c r="H558" s="1776">
        <v>0.44</v>
      </c>
      <c r="I558" s="1776">
        <v>28.310452999999999</v>
      </c>
      <c r="J558" s="1776">
        <v>1563.22</v>
      </c>
      <c r="K558" s="1777">
        <v>28.310452999999999</v>
      </c>
      <c r="L558" s="1776">
        <v>1563.22</v>
      </c>
      <c r="M558" s="1778">
        <v>1.81103446731746E-2</v>
      </c>
      <c r="N558" s="1779">
        <v>278.16800000000001</v>
      </c>
      <c r="O558" s="1780">
        <v>5.0377183570476323</v>
      </c>
      <c r="P558" s="1781">
        <v>1086.6206803904759</v>
      </c>
      <c r="Q558" s="1782">
        <v>302.26310142285791</v>
      </c>
      <c r="S558" s="55"/>
      <c r="T558" s="55"/>
    </row>
    <row r="559" spans="1:20" ht="12.75">
      <c r="A559" s="1033"/>
      <c r="B559" s="191">
        <v>4</v>
      </c>
      <c r="C559" s="925" t="s">
        <v>329</v>
      </c>
      <c r="D559" s="1775">
        <v>6</v>
      </c>
      <c r="E559" s="1775">
        <v>1956</v>
      </c>
      <c r="F559" s="1776">
        <v>7.93</v>
      </c>
      <c r="G559" s="1776">
        <v>0.71399999999999997</v>
      </c>
      <c r="H559" s="1776">
        <v>0.96</v>
      </c>
      <c r="I559" s="1776">
        <v>6.2559990000000001</v>
      </c>
      <c r="J559" s="1776">
        <v>327.26</v>
      </c>
      <c r="K559" s="1777">
        <v>6.2559990000000001</v>
      </c>
      <c r="L559" s="1776">
        <v>327.26</v>
      </c>
      <c r="M559" s="1778">
        <v>1.911629591150767E-2</v>
      </c>
      <c r="N559" s="1779">
        <v>278.16800000000001</v>
      </c>
      <c r="O559" s="1780">
        <v>5.3175418011122657</v>
      </c>
      <c r="P559" s="1781">
        <v>1146.9777546904602</v>
      </c>
      <c r="Q559" s="1782">
        <v>319.05250806673592</v>
      </c>
      <c r="S559" s="55"/>
      <c r="T559" s="55"/>
    </row>
    <row r="560" spans="1:20" ht="12.75">
      <c r="A560" s="1033"/>
      <c r="B560" s="191">
        <v>5</v>
      </c>
      <c r="C560" s="629"/>
      <c r="D560" s="630"/>
      <c r="E560" s="630"/>
      <c r="F560" s="631"/>
      <c r="G560" s="631"/>
      <c r="H560" s="631"/>
      <c r="I560" s="631"/>
      <c r="J560" s="631"/>
      <c r="K560" s="632"/>
      <c r="L560" s="631"/>
      <c r="M560" s="633"/>
      <c r="N560" s="634"/>
      <c r="O560" s="635"/>
      <c r="P560" s="636"/>
      <c r="Q560" s="637"/>
      <c r="S560" s="55"/>
      <c r="T560" s="55"/>
    </row>
    <row r="561" spans="1:20" ht="12.75">
      <c r="A561" s="1033"/>
      <c r="B561" s="191">
        <v>6</v>
      </c>
      <c r="C561" s="629"/>
      <c r="D561" s="630"/>
      <c r="E561" s="630"/>
      <c r="F561" s="631"/>
      <c r="G561" s="631"/>
      <c r="H561" s="631"/>
      <c r="I561" s="631"/>
      <c r="J561" s="631"/>
      <c r="K561" s="632"/>
      <c r="L561" s="631"/>
      <c r="M561" s="633"/>
      <c r="N561" s="634"/>
      <c r="O561" s="635"/>
      <c r="P561" s="636"/>
      <c r="Q561" s="637"/>
      <c r="S561" s="55"/>
      <c r="T561" s="55"/>
    </row>
    <row r="562" spans="1:20" ht="12.75">
      <c r="A562" s="1033"/>
      <c r="B562" s="191">
        <v>7</v>
      </c>
      <c r="C562" s="629"/>
      <c r="D562" s="630"/>
      <c r="E562" s="630"/>
      <c r="F562" s="631"/>
      <c r="G562" s="631"/>
      <c r="H562" s="631"/>
      <c r="I562" s="631"/>
      <c r="J562" s="631"/>
      <c r="K562" s="632"/>
      <c r="L562" s="631"/>
      <c r="M562" s="633"/>
      <c r="N562" s="634"/>
      <c r="O562" s="635"/>
      <c r="P562" s="636"/>
      <c r="Q562" s="637"/>
      <c r="S562" s="55"/>
      <c r="T562" s="55"/>
    </row>
    <row r="563" spans="1:20" ht="12.75">
      <c r="A563" s="1033"/>
      <c r="B563" s="191">
        <v>8</v>
      </c>
      <c r="C563" s="629"/>
      <c r="D563" s="630"/>
      <c r="E563" s="630"/>
      <c r="F563" s="631"/>
      <c r="G563" s="631"/>
      <c r="H563" s="631"/>
      <c r="I563" s="631"/>
      <c r="J563" s="631"/>
      <c r="K563" s="632"/>
      <c r="L563" s="631"/>
      <c r="M563" s="633"/>
      <c r="N563" s="634"/>
      <c r="O563" s="635"/>
      <c r="P563" s="636"/>
      <c r="Q563" s="637"/>
      <c r="S563" s="55"/>
      <c r="T563" s="55"/>
    </row>
    <row r="564" spans="1:20" ht="12.75" customHeight="1">
      <c r="A564" s="1033"/>
      <c r="B564" s="191">
        <v>9</v>
      </c>
      <c r="C564" s="629"/>
      <c r="D564" s="630"/>
      <c r="E564" s="630"/>
      <c r="F564" s="631"/>
      <c r="G564" s="631"/>
      <c r="H564" s="631"/>
      <c r="I564" s="631"/>
      <c r="J564" s="631"/>
      <c r="K564" s="632"/>
      <c r="L564" s="631"/>
      <c r="M564" s="633"/>
      <c r="N564" s="634"/>
      <c r="O564" s="635"/>
      <c r="P564" s="636"/>
      <c r="Q564" s="637"/>
      <c r="S564" s="55"/>
      <c r="T564" s="55"/>
    </row>
    <row r="565" spans="1:20" ht="13.5" thickBot="1">
      <c r="A565" s="1034"/>
      <c r="B565" s="194">
        <v>10</v>
      </c>
      <c r="C565" s="638"/>
      <c r="D565" s="639"/>
      <c r="E565" s="639"/>
      <c r="F565" s="640"/>
      <c r="G565" s="640"/>
      <c r="H565" s="640"/>
      <c r="I565" s="640"/>
      <c r="J565" s="640"/>
      <c r="K565" s="641"/>
      <c r="L565" s="640"/>
      <c r="M565" s="642"/>
      <c r="N565" s="643"/>
      <c r="O565" s="644"/>
      <c r="P565" s="645"/>
      <c r="Q565" s="646"/>
      <c r="S565" s="55"/>
      <c r="T565" s="55"/>
    </row>
    <row r="566" spans="1:20" ht="12.75">
      <c r="A566" s="1049" t="s">
        <v>185</v>
      </c>
      <c r="B566" s="24">
        <v>1</v>
      </c>
      <c r="C566" s="942" t="s">
        <v>333</v>
      </c>
      <c r="D566" s="1793">
        <v>7</v>
      </c>
      <c r="E566" s="1793">
        <v>1973</v>
      </c>
      <c r="F566" s="1794">
        <v>7.2939999999999996</v>
      </c>
      <c r="G566" s="1794">
        <v>0</v>
      </c>
      <c r="H566" s="1794">
        <v>0</v>
      </c>
      <c r="I566" s="1794">
        <v>7.2940009999999997</v>
      </c>
      <c r="J566" s="1794">
        <v>246.04</v>
      </c>
      <c r="K566" s="1795">
        <v>7.2940009999999997</v>
      </c>
      <c r="L566" s="1794">
        <v>246.04</v>
      </c>
      <c r="M566" s="1796">
        <v>2.9645590147943424E-2</v>
      </c>
      <c r="N566" s="1797">
        <v>278.16800000000001</v>
      </c>
      <c r="O566" s="1798">
        <v>8.2464545202731259</v>
      </c>
      <c r="P566" s="1799">
        <v>1778.7354088766053</v>
      </c>
      <c r="Q566" s="1800">
        <v>494.78727121638758</v>
      </c>
      <c r="S566" s="55"/>
      <c r="T566" s="55"/>
    </row>
    <row r="567" spans="1:20" ht="12.75">
      <c r="A567" s="1050"/>
      <c r="B567" s="26">
        <v>2</v>
      </c>
      <c r="C567" s="647"/>
      <c r="D567" s="648"/>
      <c r="E567" s="648"/>
      <c r="F567" s="649"/>
      <c r="G567" s="649"/>
      <c r="H567" s="649"/>
      <c r="I567" s="649"/>
      <c r="J567" s="649"/>
      <c r="K567" s="650"/>
      <c r="L567" s="649"/>
      <c r="M567" s="651"/>
      <c r="N567" s="652"/>
      <c r="O567" s="653"/>
      <c r="P567" s="654"/>
      <c r="Q567" s="655"/>
      <c r="S567" s="55"/>
      <c r="T567" s="55"/>
    </row>
    <row r="568" spans="1:20" ht="12.75">
      <c r="A568" s="1050"/>
      <c r="B568" s="26">
        <v>3</v>
      </c>
      <c r="C568" s="345"/>
      <c r="D568" s="346"/>
      <c r="E568" s="346"/>
      <c r="F568" s="203"/>
      <c r="G568" s="203"/>
      <c r="H568" s="203"/>
      <c r="I568" s="203"/>
      <c r="J568" s="203"/>
      <c r="K568" s="347"/>
      <c r="L568" s="203"/>
      <c r="M568" s="348"/>
      <c r="N568" s="349"/>
      <c r="O568" s="82"/>
      <c r="P568" s="350"/>
      <c r="Q568" s="351"/>
      <c r="S568" s="55"/>
      <c r="T568" s="55"/>
    </row>
    <row r="569" spans="1:20" ht="12.75">
      <c r="A569" s="1050"/>
      <c r="B569" s="26">
        <v>4</v>
      </c>
      <c r="C569" s="345"/>
      <c r="D569" s="346"/>
      <c r="E569" s="346"/>
      <c r="F569" s="203"/>
      <c r="G569" s="203"/>
      <c r="H569" s="203"/>
      <c r="I569" s="203"/>
      <c r="J569" s="203"/>
      <c r="K569" s="347"/>
      <c r="L569" s="203"/>
      <c r="M569" s="348"/>
      <c r="N569" s="349"/>
      <c r="O569" s="82"/>
      <c r="P569" s="350"/>
      <c r="Q569" s="351"/>
      <c r="S569" s="55"/>
      <c r="T569" s="55"/>
    </row>
    <row r="570" spans="1:20" ht="12.75">
      <c r="A570" s="1050"/>
      <c r="B570" s="26">
        <v>5</v>
      </c>
      <c r="C570" s="345"/>
      <c r="D570" s="346"/>
      <c r="E570" s="346"/>
      <c r="F570" s="203"/>
      <c r="G570" s="203"/>
      <c r="H570" s="203"/>
      <c r="I570" s="203"/>
      <c r="J570" s="203"/>
      <c r="K570" s="347"/>
      <c r="L570" s="203"/>
      <c r="M570" s="348"/>
      <c r="N570" s="349"/>
      <c r="O570" s="82"/>
      <c r="P570" s="350"/>
      <c r="Q570" s="351"/>
      <c r="S570" s="55"/>
      <c r="T570" s="55"/>
    </row>
    <row r="571" spans="1:20" ht="12.75">
      <c r="A571" s="1050"/>
      <c r="B571" s="26">
        <v>6</v>
      </c>
      <c r="C571" s="345"/>
      <c r="D571" s="346"/>
      <c r="E571" s="346"/>
      <c r="F571" s="203"/>
      <c r="G571" s="203"/>
      <c r="H571" s="203"/>
      <c r="I571" s="203"/>
      <c r="J571" s="203"/>
      <c r="K571" s="347"/>
      <c r="L571" s="203"/>
      <c r="M571" s="348"/>
      <c r="N571" s="349"/>
      <c r="O571" s="82"/>
      <c r="P571" s="350"/>
      <c r="Q571" s="351"/>
      <c r="S571" s="55"/>
      <c r="T571" s="55"/>
    </row>
    <row r="572" spans="1:20" ht="12.75">
      <c r="A572" s="1050"/>
      <c r="B572" s="26">
        <v>7</v>
      </c>
      <c r="C572" s="345"/>
      <c r="D572" s="346"/>
      <c r="E572" s="346"/>
      <c r="F572" s="203"/>
      <c r="G572" s="203"/>
      <c r="H572" s="203"/>
      <c r="I572" s="203"/>
      <c r="J572" s="203"/>
      <c r="K572" s="347"/>
      <c r="L572" s="203"/>
      <c r="M572" s="348"/>
      <c r="N572" s="349"/>
      <c r="O572" s="82"/>
      <c r="P572" s="350"/>
      <c r="Q572" s="351"/>
      <c r="S572" s="55"/>
      <c r="T572" s="55"/>
    </row>
    <row r="573" spans="1:20" ht="12.75">
      <c r="A573" s="1050"/>
      <c r="B573" s="26">
        <v>8</v>
      </c>
      <c r="C573" s="345"/>
      <c r="D573" s="346"/>
      <c r="E573" s="346"/>
      <c r="F573" s="203"/>
      <c r="G573" s="203"/>
      <c r="H573" s="203"/>
      <c r="I573" s="203"/>
      <c r="J573" s="203"/>
      <c r="K573" s="347"/>
      <c r="L573" s="203"/>
      <c r="M573" s="348"/>
      <c r="N573" s="349"/>
      <c r="O573" s="82"/>
      <c r="P573" s="350"/>
      <c r="Q573" s="351"/>
      <c r="S573" s="55"/>
      <c r="T573" s="55"/>
    </row>
    <row r="574" spans="1:20" ht="12.75" customHeight="1">
      <c r="A574" s="1050"/>
      <c r="B574" s="26">
        <v>9</v>
      </c>
      <c r="C574" s="345"/>
      <c r="D574" s="346"/>
      <c r="E574" s="346"/>
      <c r="F574" s="203"/>
      <c r="G574" s="203"/>
      <c r="H574" s="203"/>
      <c r="I574" s="203"/>
      <c r="J574" s="203"/>
      <c r="K574" s="347"/>
      <c r="L574" s="203"/>
      <c r="M574" s="348"/>
      <c r="N574" s="349"/>
      <c r="O574" s="82"/>
      <c r="P574" s="350"/>
      <c r="Q574" s="351"/>
      <c r="S574" s="55"/>
      <c r="T574" s="55"/>
    </row>
    <row r="575" spans="1:20" ht="13.5" thickBot="1">
      <c r="A575" s="1051"/>
      <c r="B575" s="369">
        <v>10</v>
      </c>
      <c r="C575" s="352"/>
      <c r="D575" s="353"/>
      <c r="E575" s="353"/>
      <c r="F575" s="204"/>
      <c r="G575" s="204"/>
      <c r="H575" s="204"/>
      <c r="I575" s="204"/>
      <c r="J575" s="204"/>
      <c r="K575" s="354"/>
      <c r="L575" s="204"/>
      <c r="M575" s="355"/>
      <c r="N575" s="356"/>
      <c r="O575" s="357"/>
      <c r="P575" s="358"/>
      <c r="Q575" s="205"/>
      <c r="S575" s="55"/>
      <c r="T575" s="55"/>
    </row>
    <row r="576" spans="1:20" ht="12.75">
      <c r="F576" s="123"/>
      <c r="G576" s="123"/>
      <c r="H576" s="123"/>
      <c r="I576" s="123"/>
      <c r="S576" s="55"/>
      <c r="T576" s="55"/>
    </row>
    <row r="577" spans="1:20" ht="12.75">
      <c r="F577" s="123"/>
      <c r="G577" s="123"/>
      <c r="H577" s="123"/>
      <c r="I577" s="123"/>
      <c r="S577" s="55"/>
      <c r="T577" s="55"/>
    </row>
    <row r="578" spans="1:20" ht="15">
      <c r="A578" s="1035" t="s">
        <v>334</v>
      </c>
      <c r="B578" s="1035"/>
      <c r="C578" s="1035"/>
      <c r="D578" s="1035"/>
      <c r="E578" s="1035"/>
      <c r="F578" s="1035"/>
      <c r="G578" s="1035"/>
      <c r="H578" s="1035"/>
      <c r="I578" s="1035"/>
      <c r="J578" s="1035"/>
      <c r="K578" s="1035"/>
      <c r="L578" s="1035"/>
      <c r="M578" s="1035"/>
      <c r="N578" s="1035"/>
      <c r="O578" s="1035"/>
      <c r="P578" s="1035"/>
      <c r="Q578" s="1035"/>
      <c r="S578" s="601"/>
      <c r="T578" s="601"/>
    </row>
    <row r="579" spans="1:20" ht="12.75">
      <c r="A579" s="1036" t="s">
        <v>1043</v>
      </c>
      <c r="B579" s="1036"/>
      <c r="C579" s="1036"/>
      <c r="D579" s="1036"/>
      <c r="E579" s="1036"/>
      <c r="F579" s="1036"/>
      <c r="G579" s="1036"/>
      <c r="H579" s="1036"/>
      <c r="I579" s="1036"/>
      <c r="J579" s="1036"/>
      <c r="K579" s="1036"/>
      <c r="L579" s="1036"/>
      <c r="M579" s="1036"/>
      <c r="N579" s="1036"/>
      <c r="O579" s="1036"/>
      <c r="P579" s="1036"/>
      <c r="Q579" s="1036"/>
      <c r="S579" s="55"/>
      <c r="T579" s="55"/>
    </row>
    <row r="580" spans="1:20" ht="13.5" thickBot="1">
      <c r="F580" s="123"/>
      <c r="G580" s="123"/>
      <c r="H580" s="123"/>
      <c r="I580" s="123"/>
      <c r="S580" s="55"/>
      <c r="T580" s="55"/>
    </row>
    <row r="581" spans="1:20" ht="12.75">
      <c r="A581" s="1041" t="s">
        <v>1</v>
      </c>
      <c r="B581" s="997" t="s">
        <v>0</v>
      </c>
      <c r="C581" s="1000" t="s">
        <v>2</v>
      </c>
      <c r="D581" s="1000" t="s">
        <v>3</v>
      </c>
      <c r="E581" s="1000" t="s">
        <v>13</v>
      </c>
      <c r="F581" s="1004" t="s">
        <v>14</v>
      </c>
      <c r="G581" s="1005"/>
      <c r="H581" s="1005"/>
      <c r="I581" s="1006"/>
      <c r="J581" s="1000" t="s">
        <v>4</v>
      </c>
      <c r="K581" s="1000" t="s">
        <v>15</v>
      </c>
      <c r="L581" s="1000" t="s">
        <v>5</v>
      </c>
      <c r="M581" s="1000" t="s">
        <v>6</v>
      </c>
      <c r="N581" s="1000" t="s">
        <v>16</v>
      </c>
      <c r="O581" s="1007" t="s">
        <v>17</v>
      </c>
      <c r="P581" s="1000" t="s">
        <v>25</v>
      </c>
      <c r="Q581" s="1009" t="s">
        <v>26</v>
      </c>
      <c r="S581" s="55"/>
      <c r="T581" s="55"/>
    </row>
    <row r="582" spans="1:20" ht="33.75">
      <c r="A582" s="1042"/>
      <c r="B582" s="998"/>
      <c r="C582" s="1001"/>
      <c r="D582" s="1003"/>
      <c r="E582" s="1003"/>
      <c r="F582" s="21" t="s">
        <v>18</v>
      </c>
      <c r="G582" s="21" t="s">
        <v>19</v>
      </c>
      <c r="H582" s="21" t="s">
        <v>20</v>
      </c>
      <c r="I582" s="21" t="s">
        <v>21</v>
      </c>
      <c r="J582" s="1003"/>
      <c r="K582" s="1003"/>
      <c r="L582" s="1003"/>
      <c r="M582" s="1003"/>
      <c r="N582" s="1003"/>
      <c r="O582" s="1008"/>
      <c r="P582" s="1003"/>
      <c r="Q582" s="1010"/>
      <c r="S582" s="55"/>
      <c r="T582" s="55"/>
    </row>
    <row r="583" spans="1:20" ht="12.75">
      <c r="A583" s="1043"/>
      <c r="B583" s="1044"/>
      <c r="C583" s="1003"/>
      <c r="D583" s="125" t="s">
        <v>7</v>
      </c>
      <c r="E583" s="125" t="s">
        <v>8</v>
      </c>
      <c r="F583" s="125" t="s">
        <v>9</v>
      </c>
      <c r="G583" s="125" t="s">
        <v>9</v>
      </c>
      <c r="H583" s="125" t="s">
        <v>9</v>
      </c>
      <c r="I583" s="125" t="s">
        <v>9</v>
      </c>
      <c r="J583" s="125" t="s">
        <v>22</v>
      </c>
      <c r="K583" s="125" t="s">
        <v>9</v>
      </c>
      <c r="L583" s="125" t="s">
        <v>22</v>
      </c>
      <c r="M583" s="125" t="s">
        <v>90</v>
      </c>
      <c r="N583" s="125" t="s">
        <v>10</v>
      </c>
      <c r="O583" s="125" t="s">
        <v>91</v>
      </c>
      <c r="P583" s="126" t="s">
        <v>27</v>
      </c>
      <c r="Q583" s="127" t="s">
        <v>28</v>
      </c>
      <c r="S583" s="55"/>
      <c r="T583" s="55"/>
    </row>
    <row r="584" spans="1:20" ht="13.5" thickBot="1">
      <c r="A584" s="128">
        <v>1</v>
      </c>
      <c r="B584" s="129">
        <v>2</v>
      </c>
      <c r="C584" s="130">
        <v>3</v>
      </c>
      <c r="D584" s="131">
        <v>4</v>
      </c>
      <c r="E584" s="131">
        <v>5</v>
      </c>
      <c r="F584" s="131">
        <v>6</v>
      </c>
      <c r="G584" s="131">
        <v>7</v>
      </c>
      <c r="H584" s="131">
        <v>8</v>
      </c>
      <c r="I584" s="131">
        <v>9</v>
      </c>
      <c r="J584" s="131">
        <v>10</v>
      </c>
      <c r="K584" s="131">
        <v>11</v>
      </c>
      <c r="L584" s="130">
        <v>12</v>
      </c>
      <c r="M584" s="131">
        <v>13</v>
      </c>
      <c r="N584" s="131">
        <v>14</v>
      </c>
      <c r="O584" s="132">
        <v>15</v>
      </c>
      <c r="P584" s="130">
        <v>16</v>
      </c>
      <c r="Q584" s="133">
        <v>17</v>
      </c>
      <c r="S584" s="55"/>
      <c r="T584" s="55"/>
    </row>
    <row r="585" spans="1:20" ht="12.75">
      <c r="A585" s="1037" t="s">
        <v>134</v>
      </c>
      <c r="B585" s="368">
        <v>1</v>
      </c>
      <c r="C585" s="1870" t="s">
        <v>335</v>
      </c>
      <c r="D585" s="1854">
        <v>50</v>
      </c>
      <c r="E585" s="1854">
        <v>1993</v>
      </c>
      <c r="F585" s="1855">
        <v>32.658000000000001</v>
      </c>
      <c r="G585" s="1856">
        <v>3.1868099999999999</v>
      </c>
      <c r="H585" s="1856">
        <v>7.84</v>
      </c>
      <c r="I585" s="1856">
        <v>21.631191999999999</v>
      </c>
      <c r="J585" s="1856">
        <v>2469.6799999999998</v>
      </c>
      <c r="K585" s="1857">
        <v>21.631191999999999</v>
      </c>
      <c r="L585" s="1856">
        <v>2469.6799999999998</v>
      </c>
      <c r="M585" s="1858">
        <v>8.758702342003823E-3</v>
      </c>
      <c r="N585" s="1859">
        <v>292.01100000000002</v>
      </c>
      <c r="O585" s="1860">
        <v>2.5576374295908786</v>
      </c>
      <c r="P585" s="1861">
        <v>525.52214052022941</v>
      </c>
      <c r="Q585" s="1819">
        <v>153.45824577545272</v>
      </c>
      <c r="S585" s="55"/>
      <c r="T585" s="55"/>
    </row>
    <row r="586" spans="1:20" ht="12.75">
      <c r="A586" s="1038"/>
      <c r="B586" s="135">
        <v>2</v>
      </c>
      <c r="C586" s="134"/>
      <c r="D586" s="135"/>
      <c r="E586" s="135"/>
      <c r="F586" s="136"/>
      <c r="G586" s="137"/>
      <c r="H586" s="137"/>
      <c r="I586" s="137"/>
      <c r="J586" s="137"/>
      <c r="K586" s="138"/>
      <c r="L586" s="137"/>
      <c r="M586" s="139"/>
      <c r="N586" s="140"/>
      <c r="O586" s="141"/>
      <c r="P586" s="142"/>
      <c r="Q586" s="143"/>
      <c r="S586" s="55"/>
      <c r="T586" s="55"/>
    </row>
    <row r="587" spans="1:20" ht="12.75">
      <c r="A587" s="1038"/>
      <c r="B587" s="135">
        <v>3</v>
      </c>
      <c r="C587" s="134"/>
      <c r="D587" s="135"/>
      <c r="E587" s="135"/>
      <c r="F587" s="136"/>
      <c r="G587" s="137"/>
      <c r="H587" s="137"/>
      <c r="I587" s="137"/>
      <c r="J587" s="137"/>
      <c r="K587" s="138"/>
      <c r="L587" s="137"/>
      <c r="M587" s="139"/>
      <c r="N587" s="140"/>
      <c r="O587" s="141"/>
      <c r="P587" s="142"/>
      <c r="Q587" s="143"/>
      <c r="S587" s="55"/>
      <c r="T587" s="55"/>
    </row>
    <row r="588" spans="1:20" ht="12.75">
      <c r="A588" s="1038"/>
      <c r="B588" s="135">
        <v>4</v>
      </c>
      <c r="C588" s="134"/>
      <c r="D588" s="135"/>
      <c r="E588" s="135"/>
      <c r="F588" s="136"/>
      <c r="G588" s="137"/>
      <c r="H588" s="137"/>
      <c r="I588" s="137"/>
      <c r="J588" s="137"/>
      <c r="K588" s="138"/>
      <c r="L588" s="137"/>
      <c r="M588" s="139"/>
      <c r="N588" s="140"/>
      <c r="O588" s="141"/>
      <c r="P588" s="142"/>
      <c r="Q588" s="143"/>
      <c r="S588" s="55"/>
      <c r="T588" s="55"/>
    </row>
    <row r="589" spans="1:20" ht="12.75">
      <c r="A589" s="1038"/>
      <c r="B589" s="135">
        <v>5</v>
      </c>
      <c r="C589" s="134"/>
      <c r="D589" s="135"/>
      <c r="E589" s="135"/>
      <c r="F589" s="136"/>
      <c r="G589" s="137"/>
      <c r="H589" s="137"/>
      <c r="I589" s="137"/>
      <c r="J589" s="137"/>
      <c r="K589" s="138"/>
      <c r="L589" s="137"/>
      <c r="M589" s="139"/>
      <c r="N589" s="140"/>
      <c r="O589" s="141"/>
      <c r="P589" s="142"/>
      <c r="Q589" s="143"/>
      <c r="S589" s="55"/>
      <c r="T589" s="55"/>
    </row>
    <row r="590" spans="1:20" ht="12.75">
      <c r="A590" s="1038"/>
      <c r="B590" s="135">
        <v>6</v>
      </c>
      <c r="C590" s="134"/>
      <c r="D590" s="135"/>
      <c r="E590" s="135"/>
      <c r="F590" s="136"/>
      <c r="G590" s="137"/>
      <c r="H590" s="137"/>
      <c r="I590" s="137"/>
      <c r="J590" s="137"/>
      <c r="K590" s="138"/>
      <c r="L590" s="137"/>
      <c r="M590" s="139"/>
      <c r="N590" s="140"/>
      <c r="O590" s="141"/>
      <c r="P590" s="142"/>
      <c r="Q590" s="143"/>
      <c r="S590" s="55"/>
      <c r="T590" s="55"/>
    </row>
    <row r="591" spans="1:20" ht="12.75">
      <c r="A591" s="1038"/>
      <c r="B591" s="135">
        <v>7</v>
      </c>
      <c r="C591" s="134"/>
      <c r="D591" s="135"/>
      <c r="E591" s="135"/>
      <c r="F591" s="136"/>
      <c r="G591" s="137"/>
      <c r="H591" s="137"/>
      <c r="I591" s="137"/>
      <c r="J591" s="137"/>
      <c r="K591" s="138"/>
      <c r="L591" s="137"/>
      <c r="M591" s="139"/>
      <c r="N591" s="140"/>
      <c r="O591" s="141"/>
      <c r="P591" s="142"/>
      <c r="Q591" s="143"/>
      <c r="S591" s="55"/>
      <c r="T591" s="55"/>
    </row>
    <row r="592" spans="1:20" ht="12.75">
      <c r="A592" s="1038"/>
      <c r="B592" s="135">
        <v>8</v>
      </c>
      <c r="C592" s="134"/>
      <c r="D592" s="135"/>
      <c r="E592" s="135"/>
      <c r="F592" s="136"/>
      <c r="G592" s="137"/>
      <c r="H592" s="137"/>
      <c r="I592" s="137"/>
      <c r="J592" s="137"/>
      <c r="K592" s="138"/>
      <c r="L592" s="137"/>
      <c r="M592" s="139"/>
      <c r="N592" s="140"/>
      <c r="O592" s="141"/>
      <c r="P592" s="142"/>
      <c r="Q592" s="143"/>
      <c r="S592" s="55"/>
      <c r="T592" s="55"/>
    </row>
    <row r="593" spans="1:20" ht="12.75">
      <c r="A593" s="1038"/>
      <c r="B593" s="135">
        <v>9</v>
      </c>
      <c r="C593" s="134"/>
      <c r="D593" s="135"/>
      <c r="E593" s="135"/>
      <c r="F593" s="136"/>
      <c r="G593" s="137"/>
      <c r="H593" s="137"/>
      <c r="I593" s="137"/>
      <c r="J593" s="137"/>
      <c r="K593" s="138"/>
      <c r="L593" s="137"/>
      <c r="M593" s="139"/>
      <c r="N593" s="140"/>
      <c r="O593" s="141"/>
      <c r="P593" s="142"/>
      <c r="Q593" s="143"/>
      <c r="S593" s="55"/>
      <c r="T593" s="55"/>
    </row>
    <row r="594" spans="1:20" ht="13.5" thickBot="1">
      <c r="A594" s="1052"/>
      <c r="B594" s="524">
        <v>10</v>
      </c>
      <c r="C594" s="523"/>
      <c r="D594" s="524"/>
      <c r="E594" s="524"/>
      <c r="F594" s="525"/>
      <c r="G594" s="526"/>
      <c r="H594" s="526"/>
      <c r="I594" s="526"/>
      <c r="J594" s="526"/>
      <c r="K594" s="527"/>
      <c r="L594" s="526"/>
      <c r="M594" s="528"/>
      <c r="N594" s="529"/>
      <c r="O594" s="530"/>
      <c r="P594" s="531"/>
      <c r="Q594" s="144"/>
      <c r="S594" s="55"/>
      <c r="T594" s="55"/>
    </row>
    <row r="595" spans="1:20" ht="12.75">
      <c r="A595" s="1039" t="s">
        <v>163</v>
      </c>
      <c r="B595" s="108">
        <v>1</v>
      </c>
      <c r="C595" s="1820" t="s">
        <v>338</v>
      </c>
      <c r="D595" s="1821">
        <v>37</v>
      </c>
      <c r="E595" s="1821">
        <v>1983</v>
      </c>
      <c r="F595" s="1749">
        <v>40.747999999999998</v>
      </c>
      <c r="G595" s="1749">
        <v>3.6242179999999999</v>
      </c>
      <c r="H595" s="1749">
        <v>5.76</v>
      </c>
      <c r="I595" s="1749">
        <v>31.363778</v>
      </c>
      <c r="J595" s="1749">
        <v>2108.85</v>
      </c>
      <c r="K595" s="1750">
        <v>31.363778</v>
      </c>
      <c r="L595" s="1749">
        <v>2108.85</v>
      </c>
      <c r="M595" s="1751">
        <v>1.4872455603765086E-2</v>
      </c>
      <c r="N595" s="1752">
        <v>292.01100000000002</v>
      </c>
      <c r="O595" s="1753">
        <v>4.3429206333110466</v>
      </c>
      <c r="P595" s="1754">
        <v>892.34733622590511</v>
      </c>
      <c r="Q595" s="1755">
        <v>260.57523799866283</v>
      </c>
      <c r="S595" s="55"/>
      <c r="T595" s="55"/>
    </row>
    <row r="596" spans="1:20" ht="12.75">
      <c r="A596" s="1040"/>
      <c r="B596" s="108">
        <v>2</v>
      </c>
      <c r="C596" s="1820" t="s">
        <v>340</v>
      </c>
      <c r="D596" s="1821">
        <v>25</v>
      </c>
      <c r="E596" s="1821">
        <v>1982</v>
      </c>
      <c r="F596" s="1749">
        <v>26.280999999999999</v>
      </c>
      <c r="G596" s="1749">
        <v>2.0923500000000002</v>
      </c>
      <c r="H596" s="1749">
        <v>3.84</v>
      </c>
      <c r="I596" s="1749">
        <v>20.348649000000002</v>
      </c>
      <c r="J596" s="1749">
        <v>1353.96</v>
      </c>
      <c r="K596" s="1750">
        <v>20.348649000000002</v>
      </c>
      <c r="L596" s="1749">
        <v>1353.96</v>
      </c>
      <c r="M596" s="1751">
        <v>1.5028988300983781E-2</v>
      </c>
      <c r="N596" s="1752">
        <v>292.01100000000002</v>
      </c>
      <c r="O596" s="1753">
        <v>4.3886299027585753</v>
      </c>
      <c r="P596" s="1754">
        <v>901.73929805902685</v>
      </c>
      <c r="Q596" s="1755">
        <v>263.3177941655145</v>
      </c>
      <c r="S596" s="55"/>
      <c r="T596" s="55"/>
    </row>
    <row r="597" spans="1:20" ht="12.75">
      <c r="A597" s="1040"/>
      <c r="B597" s="108">
        <v>3</v>
      </c>
      <c r="C597" s="1820" t="s">
        <v>337</v>
      </c>
      <c r="D597" s="1821">
        <v>52</v>
      </c>
      <c r="E597" s="1821">
        <v>1985</v>
      </c>
      <c r="F597" s="1749">
        <v>54.267000000000003</v>
      </c>
      <c r="G597" s="1749">
        <v>4.9894499999999997</v>
      </c>
      <c r="H597" s="1749">
        <v>7.6783999999999999</v>
      </c>
      <c r="I597" s="1749">
        <v>41.599151999999997</v>
      </c>
      <c r="J597" s="1749">
        <v>2741.26</v>
      </c>
      <c r="K597" s="1750">
        <v>41.599151999999997</v>
      </c>
      <c r="L597" s="1749">
        <v>2741.26</v>
      </c>
      <c r="M597" s="1751">
        <v>1.5175193888941578E-2</v>
      </c>
      <c r="N597" s="1752">
        <v>292.01100000000002</v>
      </c>
      <c r="O597" s="1753">
        <v>4.4313235427037192</v>
      </c>
      <c r="P597" s="1754">
        <v>910.5116333364947</v>
      </c>
      <c r="Q597" s="1755">
        <v>265.87941256222314</v>
      </c>
      <c r="S597" s="55"/>
      <c r="T597" s="55"/>
    </row>
    <row r="598" spans="1:20" ht="12.75">
      <c r="A598" s="1040"/>
      <c r="B598" s="108">
        <v>4</v>
      </c>
      <c r="C598" s="1820" t="s">
        <v>339</v>
      </c>
      <c r="D598" s="1821">
        <v>15</v>
      </c>
      <c r="E598" s="1821">
        <v>1979</v>
      </c>
      <c r="F598" s="1749">
        <v>14.891</v>
      </c>
      <c r="G598" s="1749">
        <v>2.1996500000000001</v>
      </c>
      <c r="H598" s="1749">
        <v>1.93</v>
      </c>
      <c r="I598" s="1749">
        <v>10.76135</v>
      </c>
      <c r="J598" s="1749">
        <v>706.88</v>
      </c>
      <c r="K598" s="1750">
        <v>10.76135</v>
      </c>
      <c r="L598" s="1749">
        <v>706.88</v>
      </c>
      <c r="M598" s="1751">
        <v>1.5223729628791309E-2</v>
      </c>
      <c r="N598" s="1752">
        <v>292.01100000000002</v>
      </c>
      <c r="O598" s="1753">
        <v>4.4454965126329791</v>
      </c>
      <c r="P598" s="1754">
        <v>913.42377772747852</v>
      </c>
      <c r="Q598" s="1755">
        <v>266.72979075797872</v>
      </c>
      <c r="S598" s="55"/>
      <c r="T598" s="55"/>
    </row>
    <row r="599" spans="1:20" ht="12.75">
      <c r="A599" s="1040"/>
      <c r="B599" s="108">
        <v>5</v>
      </c>
      <c r="C599" s="1820" t="s">
        <v>342</v>
      </c>
      <c r="D599" s="1821">
        <v>37</v>
      </c>
      <c r="E599" s="1821">
        <v>1987</v>
      </c>
      <c r="F599" s="1749">
        <v>35.884</v>
      </c>
      <c r="G599" s="1749">
        <v>2.1191749999999998</v>
      </c>
      <c r="H599" s="1749">
        <v>4.84</v>
      </c>
      <c r="I599" s="1749">
        <v>28.924824000000001</v>
      </c>
      <c r="J599" s="1749">
        <v>1832.06</v>
      </c>
      <c r="K599" s="1750">
        <v>28.924824000000001</v>
      </c>
      <c r="L599" s="1749">
        <v>1832.06</v>
      </c>
      <c r="M599" s="1751">
        <v>1.5788142309749682E-2</v>
      </c>
      <c r="N599" s="1752">
        <v>292.01100000000002</v>
      </c>
      <c r="O599" s="1753">
        <v>4.6103112240123147</v>
      </c>
      <c r="P599" s="1754">
        <v>947.28853858498098</v>
      </c>
      <c r="Q599" s="1755">
        <v>276.61867344073892</v>
      </c>
      <c r="S599" s="55"/>
      <c r="T599" s="55"/>
    </row>
    <row r="600" spans="1:20" ht="12.75">
      <c r="A600" s="1040"/>
      <c r="B600" s="108">
        <v>6</v>
      </c>
      <c r="C600" s="1820" t="s">
        <v>345</v>
      </c>
      <c r="D600" s="1821">
        <v>26</v>
      </c>
      <c r="E600" s="1821">
        <v>1982</v>
      </c>
      <c r="F600" s="1749">
        <v>27.99</v>
      </c>
      <c r="G600" s="1749">
        <v>2.6976309999999999</v>
      </c>
      <c r="H600" s="1749">
        <v>3.84</v>
      </c>
      <c r="I600" s="1749">
        <v>21.452369000000001</v>
      </c>
      <c r="J600" s="1749">
        <v>1351.11</v>
      </c>
      <c r="K600" s="1750">
        <v>21.452369000000001</v>
      </c>
      <c r="L600" s="1749">
        <v>1351.11</v>
      </c>
      <c r="M600" s="1751">
        <v>1.5877588797359211E-2</v>
      </c>
      <c r="N600" s="1752">
        <v>292.01100000000002</v>
      </c>
      <c r="O600" s="1753">
        <v>4.6364305823056613</v>
      </c>
      <c r="P600" s="1754">
        <v>952.65532784155266</v>
      </c>
      <c r="Q600" s="1755">
        <v>278.18583493833967</v>
      </c>
      <c r="S600" s="55"/>
      <c r="T600" s="55"/>
    </row>
    <row r="601" spans="1:20" ht="12.75">
      <c r="A601" s="1040"/>
      <c r="B601" s="108">
        <v>7</v>
      </c>
      <c r="C601" s="1820" t="s">
        <v>343</v>
      </c>
      <c r="D601" s="1821">
        <v>12</v>
      </c>
      <c r="E601" s="1821">
        <v>1981</v>
      </c>
      <c r="F601" s="1749">
        <v>14.587</v>
      </c>
      <c r="G601" s="1749">
        <v>0.91210400000000003</v>
      </c>
      <c r="H601" s="1749">
        <v>1.84</v>
      </c>
      <c r="I601" s="1749">
        <v>11.834897</v>
      </c>
      <c r="J601" s="1749">
        <v>716.05</v>
      </c>
      <c r="K601" s="1750">
        <v>11.834897</v>
      </c>
      <c r="L601" s="1749">
        <v>716.05</v>
      </c>
      <c r="M601" s="1751">
        <v>1.6528031562041759E-2</v>
      </c>
      <c r="N601" s="1752">
        <v>292.01100000000002</v>
      </c>
      <c r="O601" s="1753">
        <v>4.8263670244633765</v>
      </c>
      <c r="P601" s="1754">
        <v>991.68189372250561</v>
      </c>
      <c r="Q601" s="1755">
        <v>289.58202146780258</v>
      </c>
      <c r="S601" s="55"/>
      <c r="T601" s="55"/>
    </row>
    <row r="602" spans="1:20" ht="12.75">
      <c r="A602" s="1040"/>
      <c r="B602" s="108">
        <v>8</v>
      </c>
      <c r="C602" s="1820" t="s">
        <v>341</v>
      </c>
      <c r="D602" s="1821">
        <v>26</v>
      </c>
      <c r="E602" s="1821">
        <v>1984</v>
      </c>
      <c r="F602" s="1749">
        <v>28.486000000000001</v>
      </c>
      <c r="G602" s="1749">
        <v>2.1164420000000002</v>
      </c>
      <c r="H602" s="1749">
        <v>3.76</v>
      </c>
      <c r="I602" s="1749">
        <v>22.609558</v>
      </c>
      <c r="J602" s="1749">
        <v>1357.72</v>
      </c>
      <c r="K602" s="1750">
        <v>22.609558</v>
      </c>
      <c r="L602" s="1749">
        <v>1357.72</v>
      </c>
      <c r="M602" s="1751">
        <v>1.6652592581681051E-2</v>
      </c>
      <c r="N602" s="1752">
        <v>292.01100000000002</v>
      </c>
      <c r="O602" s="1753">
        <v>4.8627402123692658</v>
      </c>
      <c r="P602" s="1754">
        <v>999.15555490086308</v>
      </c>
      <c r="Q602" s="1755">
        <v>291.76441274215597</v>
      </c>
      <c r="S602" s="55"/>
      <c r="T602" s="55"/>
    </row>
    <row r="603" spans="1:20" ht="12.75">
      <c r="A603" s="1040"/>
      <c r="B603" s="108">
        <v>9</v>
      </c>
      <c r="C603" s="1820" t="s">
        <v>344</v>
      </c>
      <c r="D603" s="1821">
        <v>30</v>
      </c>
      <c r="E603" s="1821">
        <v>1980</v>
      </c>
      <c r="F603" s="1749">
        <v>29.672000000000001</v>
      </c>
      <c r="G603" s="1749">
        <v>2.52155</v>
      </c>
      <c r="H603" s="1749">
        <v>3.84</v>
      </c>
      <c r="I603" s="1749">
        <v>23.310448999999998</v>
      </c>
      <c r="J603" s="1749">
        <v>1363.59</v>
      </c>
      <c r="K603" s="1750">
        <v>23.310448999999998</v>
      </c>
      <c r="L603" s="1749">
        <v>1363.59</v>
      </c>
      <c r="M603" s="1751">
        <v>1.7094910493623449E-2</v>
      </c>
      <c r="N603" s="1752">
        <v>292.01100000000002</v>
      </c>
      <c r="O603" s="1753">
        <v>4.9919019081534772</v>
      </c>
      <c r="P603" s="1754">
        <v>1025.6946296174069</v>
      </c>
      <c r="Q603" s="1755">
        <v>299.51411448920862</v>
      </c>
      <c r="S603" s="55"/>
      <c r="T603" s="55"/>
    </row>
    <row r="604" spans="1:20" ht="13.5" thickBot="1">
      <c r="A604" s="1040"/>
      <c r="B604" s="187">
        <v>10</v>
      </c>
      <c r="C604" s="1822" t="s">
        <v>336</v>
      </c>
      <c r="D604" s="1823">
        <v>14</v>
      </c>
      <c r="E604" s="1823">
        <v>1981</v>
      </c>
      <c r="F604" s="1758">
        <v>16.984999999999999</v>
      </c>
      <c r="G604" s="1758">
        <v>1.2039059999999999</v>
      </c>
      <c r="H604" s="1758">
        <v>2.08</v>
      </c>
      <c r="I604" s="1758">
        <v>13.701096</v>
      </c>
      <c r="J604" s="1758">
        <v>779.03</v>
      </c>
      <c r="K604" s="1759">
        <v>13.701096</v>
      </c>
      <c r="L604" s="1758">
        <v>779.03</v>
      </c>
      <c r="M604" s="1760">
        <v>1.758737917666842E-2</v>
      </c>
      <c r="N604" s="1761">
        <v>292.01100000000002</v>
      </c>
      <c r="O604" s="1762">
        <v>5.1357081807581224</v>
      </c>
      <c r="P604" s="1763">
        <v>1055.2427506001052</v>
      </c>
      <c r="Q604" s="1764">
        <v>308.14249084548732</v>
      </c>
      <c r="S604" s="55"/>
      <c r="T604" s="55"/>
    </row>
    <row r="605" spans="1:20" ht="12.75">
      <c r="A605" s="1032" t="s">
        <v>174</v>
      </c>
      <c r="B605" s="188">
        <v>1</v>
      </c>
      <c r="C605" s="1765" t="s">
        <v>346</v>
      </c>
      <c r="D605" s="1766">
        <v>47</v>
      </c>
      <c r="E605" s="1766">
        <v>1969</v>
      </c>
      <c r="F605" s="1767">
        <v>31.012</v>
      </c>
      <c r="G605" s="1767">
        <v>0</v>
      </c>
      <c r="H605" s="1767">
        <v>0</v>
      </c>
      <c r="I605" s="1767">
        <v>31.012</v>
      </c>
      <c r="J605" s="1767">
        <v>1893.25</v>
      </c>
      <c r="K605" s="1768">
        <v>31.012</v>
      </c>
      <c r="L605" s="1767">
        <v>1893.25</v>
      </c>
      <c r="M605" s="1769">
        <v>1.638029842862802E-2</v>
      </c>
      <c r="N605" s="1770">
        <v>292.01100000000002</v>
      </c>
      <c r="O605" s="1771">
        <v>4.7832273244420973</v>
      </c>
      <c r="P605" s="1772">
        <v>982.81790571768124</v>
      </c>
      <c r="Q605" s="1773">
        <v>286.99363946652579</v>
      </c>
      <c r="S605" s="55"/>
      <c r="T605" s="55"/>
    </row>
    <row r="606" spans="1:20" ht="12.75">
      <c r="A606" s="1033"/>
      <c r="B606" s="191">
        <v>2</v>
      </c>
      <c r="C606" s="1774" t="s">
        <v>349</v>
      </c>
      <c r="D606" s="1775">
        <v>14</v>
      </c>
      <c r="E606" s="1775">
        <v>1983</v>
      </c>
      <c r="F606" s="1776">
        <v>17.516999999999999</v>
      </c>
      <c r="G606" s="1776">
        <v>0.91205000000000003</v>
      </c>
      <c r="H606" s="1776">
        <v>2.08</v>
      </c>
      <c r="I606" s="1776">
        <v>14.524948999999999</v>
      </c>
      <c r="J606" s="1776">
        <v>786.5</v>
      </c>
      <c r="K606" s="1777">
        <v>14.524948999999999</v>
      </c>
      <c r="L606" s="1776">
        <v>786.5</v>
      </c>
      <c r="M606" s="1778">
        <v>1.8467830896376349E-2</v>
      </c>
      <c r="N606" s="1779">
        <v>292.01100000000002</v>
      </c>
      <c r="O606" s="1780">
        <v>5.3928097678817544</v>
      </c>
      <c r="P606" s="1781">
        <v>1108.069853782581</v>
      </c>
      <c r="Q606" s="1782">
        <v>323.5685860729053</v>
      </c>
      <c r="S606" s="55"/>
      <c r="T606" s="55"/>
    </row>
    <row r="607" spans="1:20" ht="12.75">
      <c r="A607" s="1033"/>
      <c r="B607" s="191">
        <v>3</v>
      </c>
      <c r="C607" s="1774" t="s">
        <v>351</v>
      </c>
      <c r="D607" s="1775">
        <v>16</v>
      </c>
      <c r="E607" s="1775">
        <v>1988</v>
      </c>
      <c r="F607" s="1776">
        <v>21.47</v>
      </c>
      <c r="G607" s="1776">
        <v>0.75109999999999999</v>
      </c>
      <c r="H607" s="1776">
        <v>2.4</v>
      </c>
      <c r="I607" s="1776">
        <v>18.318901</v>
      </c>
      <c r="J607" s="1776">
        <v>937.26</v>
      </c>
      <c r="K607" s="1777">
        <v>18.318901</v>
      </c>
      <c r="L607" s="1776">
        <v>937.26</v>
      </c>
      <c r="M607" s="1778">
        <v>1.9545164628811642E-2</v>
      </c>
      <c r="N607" s="1779">
        <v>292.01100000000002</v>
      </c>
      <c r="O607" s="1780">
        <v>5.7074030684239165</v>
      </c>
      <c r="P607" s="1781">
        <v>1172.7098777286985</v>
      </c>
      <c r="Q607" s="1782">
        <v>342.44418410543506</v>
      </c>
      <c r="S607" s="55"/>
      <c r="T607" s="55"/>
    </row>
    <row r="608" spans="1:20" ht="12.75">
      <c r="A608" s="1033"/>
      <c r="B608" s="191">
        <v>4</v>
      </c>
      <c r="C608" s="1774" t="s">
        <v>347</v>
      </c>
      <c r="D608" s="1775">
        <v>17</v>
      </c>
      <c r="E608" s="1775">
        <v>1980</v>
      </c>
      <c r="F608" s="1776">
        <v>18.545000000000002</v>
      </c>
      <c r="G608" s="1776">
        <v>1.44855</v>
      </c>
      <c r="H608" s="1776">
        <v>2.08</v>
      </c>
      <c r="I608" s="1776">
        <v>15.016449</v>
      </c>
      <c r="J608" s="1776">
        <v>757.14</v>
      </c>
      <c r="K608" s="1777">
        <v>15.016449</v>
      </c>
      <c r="L608" s="1776">
        <v>757.14</v>
      </c>
      <c r="M608" s="1778">
        <v>1.9833120691021475E-2</v>
      </c>
      <c r="N608" s="1779">
        <v>292.01100000000002</v>
      </c>
      <c r="O608" s="1780">
        <v>5.7914894061058728</v>
      </c>
      <c r="P608" s="1781">
        <v>1189.9872414612885</v>
      </c>
      <c r="Q608" s="1782">
        <v>347.48936436635233</v>
      </c>
      <c r="S608" s="55"/>
      <c r="T608" s="55"/>
    </row>
    <row r="609" spans="1:20" ht="12.75">
      <c r="A609" s="1033"/>
      <c r="B609" s="191">
        <v>5</v>
      </c>
      <c r="C609" s="1774" t="s">
        <v>348</v>
      </c>
      <c r="D609" s="1775">
        <v>14</v>
      </c>
      <c r="E609" s="1775">
        <v>1984</v>
      </c>
      <c r="F609" s="1776">
        <v>18.201000000000001</v>
      </c>
      <c r="G609" s="1776">
        <v>1.0086200000000001</v>
      </c>
      <c r="H609" s="1776">
        <v>2.0680000000000001</v>
      </c>
      <c r="I609" s="1776">
        <v>15.12438</v>
      </c>
      <c r="J609" s="1776">
        <v>744.57</v>
      </c>
      <c r="K609" s="1777">
        <v>15.12438</v>
      </c>
      <c r="L609" s="1776">
        <v>744.57</v>
      </c>
      <c r="M609" s="1778">
        <v>2.0312905435351948E-2</v>
      </c>
      <c r="N609" s="1779">
        <v>292.01100000000002</v>
      </c>
      <c r="O609" s="1780">
        <v>5.9315918290825582</v>
      </c>
      <c r="P609" s="1781">
        <v>1218.7743261211167</v>
      </c>
      <c r="Q609" s="1782">
        <v>355.89550974495342</v>
      </c>
      <c r="S609" s="55"/>
      <c r="T609" s="55"/>
    </row>
    <row r="610" spans="1:20" ht="12.75">
      <c r="A610" s="1033"/>
      <c r="B610" s="191">
        <v>6</v>
      </c>
      <c r="C610" s="1774" t="s">
        <v>350</v>
      </c>
      <c r="D610" s="1775">
        <v>11</v>
      </c>
      <c r="E610" s="1775">
        <v>1984</v>
      </c>
      <c r="F610" s="1776">
        <v>14.423</v>
      </c>
      <c r="G610" s="1776">
        <v>1.073</v>
      </c>
      <c r="H610" s="1776">
        <v>1.1399999999999999</v>
      </c>
      <c r="I610" s="1776">
        <v>12.209999999999999</v>
      </c>
      <c r="J610" s="1776">
        <v>597.67999999999995</v>
      </c>
      <c r="K610" s="1777">
        <v>12.209999999999999</v>
      </c>
      <c r="L610" s="1776">
        <v>597.67999999999995</v>
      </c>
      <c r="M610" s="1778">
        <v>2.0428992102797482E-2</v>
      </c>
      <c r="N610" s="1779">
        <v>292.01100000000002</v>
      </c>
      <c r="O610" s="1780">
        <v>5.9654904129299959</v>
      </c>
      <c r="P610" s="1781">
        <v>1225.7395261678489</v>
      </c>
      <c r="Q610" s="1782">
        <v>357.92942477579976</v>
      </c>
      <c r="S610" s="55"/>
      <c r="T610" s="55"/>
    </row>
    <row r="611" spans="1:20" ht="12.75">
      <c r="A611" s="1033"/>
      <c r="B611" s="191">
        <v>7</v>
      </c>
      <c r="C611" s="1774" t="s">
        <v>352</v>
      </c>
      <c r="D611" s="1775">
        <v>12</v>
      </c>
      <c r="E611" s="1775">
        <v>1965</v>
      </c>
      <c r="F611" s="1776">
        <v>16.396999999999998</v>
      </c>
      <c r="G611" s="1776">
        <v>0</v>
      </c>
      <c r="H611" s="1776">
        <v>0</v>
      </c>
      <c r="I611" s="1776">
        <v>16.397000999999999</v>
      </c>
      <c r="J611" s="1776">
        <v>722.22</v>
      </c>
      <c r="K611" s="1777">
        <v>16.397000999999999</v>
      </c>
      <c r="L611" s="1776">
        <v>722.22</v>
      </c>
      <c r="M611" s="1778">
        <v>2.2703609703414472E-2</v>
      </c>
      <c r="N611" s="1779">
        <v>292.01100000000002</v>
      </c>
      <c r="O611" s="1780">
        <v>6.6297037731037642</v>
      </c>
      <c r="P611" s="1781">
        <v>1362.2165822048685</v>
      </c>
      <c r="Q611" s="1782">
        <v>397.78222638622589</v>
      </c>
      <c r="S611" s="55"/>
      <c r="T611" s="55"/>
    </row>
    <row r="612" spans="1:20" ht="12.75">
      <c r="A612" s="1033"/>
      <c r="B612" s="191">
        <v>8</v>
      </c>
      <c r="C612" s="925"/>
      <c r="D612" s="926"/>
      <c r="E612" s="926"/>
      <c r="F612" s="927"/>
      <c r="G612" s="927"/>
      <c r="H612" s="927"/>
      <c r="I612" s="927"/>
      <c r="J612" s="927"/>
      <c r="K612" s="928"/>
      <c r="L612" s="927"/>
      <c r="M612" s="929"/>
      <c r="N612" s="930"/>
      <c r="O612" s="931"/>
      <c r="P612" s="932"/>
      <c r="Q612" s="933"/>
      <c r="S612" s="55"/>
      <c r="T612" s="55"/>
    </row>
    <row r="613" spans="1:20" ht="12.75">
      <c r="A613" s="1033"/>
      <c r="B613" s="191">
        <v>9</v>
      </c>
      <c r="C613" s="925"/>
      <c r="D613" s="926"/>
      <c r="E613" s="926"/>
      <c r="F613" s="927"/>
      <c r="G613" s="927"/>
      <c r="H613" s="927"/>
      <c r="I613" s="927"/>
      <c r="J613" s="927"/>
      <c r="K613" s="928"/>
      <c r="L613" s="927"/>
      <c r="M613" s="929"/>
      <c r="N613" s="930"/>
      <c r="O613" s="931"/>
      <c r="P613" s="932"/>
      <c r="Q613" s="933"/>
      <c r="S613" s="55"/>
      <c r="T613" s="55"/>
    </row>
    <row r="614" spans="1:20" ht="13.5" thickBot="1">
      <c r="A614" s="1034"/>
      <c r="B614" s="194">
        <v>10</v>
      </c>
      <c r="C614" s="934"/>
      <c r="D614" s="935"/>
      <c r="E614" s="935"/>
      <c r="F614" s="936"/>
      <c r="G614" s="936"/>
      <c r="H614" s="936"/>
      <c r="I614" s="936"/>
      <c r="J614" s="936"/>
      <c r="K614" s="937"/>
      <c r="L614" s="936"/>
      <c r="M614" s="929"/>
      <c r="N614" s="938"/>
      <c r="O614" s="939"/>
      <c r="P614" s="940"/>
      <c r="Q614" s="941"/>
      <c r="S614" s="55"/>
      <c r="T614" s="55"/>
    </row>
    <row r="615" spans="1:20" ht="12.75">
      <c r="A615" s="1049" t="s">
        <v>185</v>
      </c>
      <c r="B615" s="24">
        <v>1</v>
      </c>
      <c r="C615" s="1792" t="s">
        <v>355</v>
      </c>
      <c r="D615" s="1793">
        <v>9</v>
      </c>
      <c r="E615" s="1793">
        <v>1959</v>
      </c>
      <c r="F615" s="1794">
        <v>8.9290000000000003</v>
      </c>
      <c r="G615" s="1794">
        <v>0</v>
      </c>
      <c r="H615" s="1794">
        <v>0</v>
      </c>
      <c r="I615" s="1794">
        <v>8.9290000000000003</v>
      </c>
      <c r="J615" s="1794">
        <v>321.39999999999998</v>
      </c>
      <c r="K615" s="1795">
        <v>8.9290000000000003</v>
      </c>
      <c r="L615" s="1794">
        <v>321.39999999999998</v>
      </c>
      <c r="M615" s="1796">
        <v>2.7781580584940888E-2</v>
      </c>
      <c r="N615" s="1797">
        <v>292.01100000000002</v>
      </c>
      <c r="O615" s="1798">
        <v>8.1125271281891749</v>
      </c>
      <c r="P615" s="1799">
        <v>1666.8948350964531</v>
      </c>
      <c r="Q615" s="1800">
        <v>486.75162769135039</v>
      </c>
      <c r="S615" s="55"/>
      <c r="T615" s="55"/>
    </row>
    <row r="616" spans="1:20" ht="12.75">
      <c r="A616" s="1050"/>
      <c r="B616" s="26">
        <v>2</v>
      </c>
      <c r="C616" s="1801" t="s">
        <v>354</v>
      </c>
      <c r="D616" s="1802">
        <v>6</v>
      </c>
      <c r="E616" s="1802">
        <v>1961</v>
      </c>
      <c r="F616" s="1803">
        <v>3.4169999999999998</v>
      </c>
      <c r="G616" s="1803">
        <v>0</v>
      </c>
      <c r="H616" s="1803">
        <v>0</v>
      </c>
      <c r="I616" s="1803">
        <v>3.4169999999999998</v>
      </c>
      <c r="J616" s="1803">
        <v>120.27</v>
      </c>
      <c r="K616" s="1804">
        <v>3.4169999999999998</v>
      </c>
      <c r="L616" s="1803">
        <v>120.27</v>
      </c>
      <c r="M616" s="1805">
        <v>2.8411075081067598E-2</v>
      </c>
      <c r="N616" s="1806">
        <v>292.01100000000002</v>
      </c>
      <c r="O616" s="1807">
        <v>8.2963464454976314</v>
      </c>
      <c r="P616" s="1808">
        <v>1704.6645048640557</v>
      </c>
      <c r="Q616" s="1809">
        <v>497.78078672985782</v>
      </c>
      <c r="S616" s="55"/>
      <c r="T616" s="55"/>
    </row>
    <row r="617" spans="1:20" ht="12.75">
      <c r="A617" s="1050"/>
      <c r="B617" s="26">
        <v>3</v>
      </c>
      <c r="C617" s="1801" t="s">
        <v>353</v>
      </c>
      <c r="D617" s="1802">
        <v>6</v>
      </c>
      <c r="E617" s="1802">
        <v>1977</v>
      </c>
      <c r="F617" s="1803">
        <v>11.286</v>
      </c>
      <c r="G617" s="1803">
        <v>0.53649999999999998</v>
      </c>
      <c r="H617" s="1803">
        <v>0.05</v>
      </c>
      <c r="I617" s="1803">
        <v>10.6995</v>
      </c>
      <c r="J617" s="1803">
        <v>371.33</v>
      </c>
      <c r="K617" s="1804">
        <v>10.6995</v>
      </c>
      <c r="L617" s="1803">
        <v>371.33</v>
      </c>
      <c r="M617" s="1805">
        <v>2.8813992944281368E-2</v>
      </c>
      <c r="N617" s="1806">
        <v>292.01100000000002</v>
      </c>
      <c r="O617" s="1807">
        <v>8.4140028936525475</v>
      </c>
      <c r="P617" s="1808">
        <v>1728.8395766568819</v>
      </c>
      <c r="Q617" s="1809">
        <v>504.84017361915278</v>
      </c>
      <c r="S617" s="55"/>
      <c r="T617" s="55"/>
    </row>
    <row r="618" spans="1:20" ht="12.75">
      <c r="A618" s="1050"/>
      <c r="B618" s="26">
        <v>4</v>
      </c>
      <c r="C618" s="345"/>
      <c r="D618" s="346"/>
      <c r="E618" s="346"/>
      <c r="F618" s="203"/>
      <c r="G618" s="203"/>
      <c r="H618" s="203"/>
      <c r="I618" s="203"/>
      <c r="J618" s="203"/>
      <c r="K618" s="347"/>
      <c r="L618" s="203"/>
      <c r="M618" s="348"/>
      <c r="N618" s="349"/>
      <c r="O618" s="82"/>
      <c r="P618" s="350"/>
      <c r="Q618" s="351"/>
      <c r="S618" s="55"/>
      <c r="T618" s="55"/>
    </row>
    <row r="619" spans="1:20" ht="12.75">
      <c r="A619" s="1050"/>
      <c r="B619" s="26">
        <v>5</v>
      </c>
      <c r="C619" s="345"/>
      <c r="D619" s="346"/>
      <c r="E619" s="346"/>
      <c r="F619" s="203"/>
      <c r="G619" s="203"/>
      <c r="H619" s="203"/>
      <c r="I619" s="203"/>
      <c r="J619" s="203"/>
      <c r="K619" s="347"/>
      <c r="L619" s="203"/>
      <c r="M619" s="348"/>
      <c r="N619" s="349"/>
      <c r="O619" s="82"/>
      <c r="P619" s="350"/>
      <c r="Q619" s="351"/>
      <c r="S619" s="55"/>
      <c r="T619" s="55"/>
    </row>
    <row r="620" spans="1:20" ht="12.75">
      <c r="A620" s="1050"/>
      <c r="B620" s="26">
        <v>6</v>
      </c>
      <c r="C620" s="345"/>
      <c r="D620" s="346"/>
      <c r="E620" s="346"/>
      <c r="F620" s="203"/>
      <c r="G620" s="203"/>
      <c r="H620" s="203"/>
      <c r="I620" s="203"/>
      <c r="J620" s="203"/>
      <c r="K620" s="347"/>
      <c r="L620" s="203"/>
      <c r="M620" s="348"/>
      <c r="N620" s="349"/>
      <c r="O620" s="82"/>
      <c r="P620" s="350"/>
      <c r="Q620" s="351"/>
      <c r="S620" s="55"/>
      <c r="T620" s="55"/>
    </row>
    <row r="621" spans="1:20" ht="12.75">
      <c r="A621" s="1050"/>
      <c r="B621" s="26">
        <v>7</v>
      </c>
      <c r="C621" s="345"/>
      <c r="D621" s="346"/>
      <c r="E621" s="346"/>
      <c r="F621" s="203"/>
      <c r="G621" s="203"/>
      <c r="H621" s="203"/>
      <c r="I621" s="203"/>
      <c r="J621" s="203"/>
      <c r="K621" s="347"/>
      <c r="L621" s="203"/>
      <c r="M621" s="348"/>
      <c r="N621" s="349"/>
      <c r="O621" s="82"/>
      <c r="P621" s="350"/>
      <c r="Q621" s="351"/>
      <c r="S621" s="55"/>
      <c r="T621" s="55"/>
    </row>
    <row r="622" spans="1:20" ht="12.75">
      <c r="A622" s="1050"/>
      <c r="B622" s="26">
        <v>8</v>
      </c>
      <c r="C622" s="345"/>
      <c r="D622" s="346"/>
      <c r="E622" s="346"/>
      <c r="F622" s="203"/>
      <c r="G622" s="203"/>
      <c r="H622" s="203"/>
      <c r="I622" s="203"/>
      <c r="J622" s="203"/>
      <c r="K622" s="347"/>
      <c r="L622" s="203"/>
      <c r="M622" s="348"/>
      <c r="N622" s="349"/>
      <c r="O622" s="82"/>
      <c r="P622" s="350"/>
      <c r="Q622" s="351"/>
      <c r="S622" s="55"/>
      <c r="T622" s="55"/>
    </row>
    <row r="623" spans="1:20" ht="12.75">
      <c r="A623" s="1050"/>
      <c r="B623" s="26">
        <v>9</v>
      </c>
      <c r="C623" s="345"/>
      <c r="D623" s="346"/>
      <c r="E623" s="346"/>
      <c r="F623" s="203"/>
      <c r="G623" s="203"/>
      <c r="H623" s="203"/>
      <c r="I623" s="203"/>
      <c r="J623" s="203"/>
      <c r="K623" s="347"/>
      <c r="L623" s="203"/>
      <c r="M623" s="348"/>
      <c r="N623" s="349"/>
      <c r="O623" s="82"/>
      <c r="P623" s="350"/>
      <c r="Q623" s="351"/>
      <c r="S623" s="55"/>
      <c r="T623" s="55"/>
    </row>
    <row r="624" spans="1:20" ht="13.5" thickBot="1">
      <c r="A624" s="1051"/>
      <c r="B624" s="369">
        <v>10</v>
      </c>
      <c r="C624" s="352"/>
      <c r="D624" s="353"/>
      <c r="E624" s="353"/>
      <c r="F624" s="204"/>
      <c r="G624" s="204"/>
      <c r="H624" s="204"/>
      <c r="I624" s="204"/>
      <c r="J624" s="204"/>
      <c r="K624" s="354"/>
      <c r="L624" s="204"/>
      <c r="M624" s="355"/>
      <c r="N624" s="356"/>
      <c r="O624" s="357"/>
      <c r="P624" s="358"/>
      <c r="Q624" s="205"/>
      <c r="S624" s="55"/>
      <c r="T624" s="55"/>
    </row>
    <row r="625" spans="1:20" ht="12.75">
      <c r="F625" s="123"/>
      <c r="G625" s="123"/>
      <c r="H625" s="123"/>
      <c r="I625" s="123"/>
      <c r="S625" s="55"/>
      <c r="T625" s="55"/>
    </row>
    <row r="626" spans="1:20" ht="12.75">
      <c r="F626" s="123"/>
      <c r="G626" s="123"/>
      <c r="H626" s="123"/>
      <c r="I626" s="123"/>
      <c r="S626" s="55"/>
      <c r="T626" s="55"/>
    </row>
    <row r="627" spans="1:20" ht="15">
      <c r="A627" s="1035" t="s">
        <v>356</v>
      </c>
      <c r="B627" s="1035"/>
      <c r="C627" s="1035"/>
      <c r="D627" s="1035"/>
      <c r="E627" s="1035"/>
      <c r="F627" s="1035"/>
      <c r="G627" s="1035"/>
      <c r="H627" s="1035"/>
      <c r="I627" s="1035"/>
      <c r="J627" s="1035"/>
      <c r="K627" s="1035"/>
      <c r="L627" s="1035"/>
      <c r="M627" s="1035"/>
      <c r="N627" s="1035"/>
      <c r="O627" s="1035"/>
      <c r="P627" s="1035"/>
      <c r="Q627" s="1035"/>
      <c r="S627" s="601"/>
      <c r="T627" s="601"/>
    </row>
    <row r="628" spans="1:20" ht="12.75">
      <c r="A628" s="1036" t="s">
        <v>1054</v>
      </c>
      <c r="B628" s="1036"/>
      <c r="C628" s="1036"/>
      <c r="D628" s="1036"/>
      <c r="E628" s="1036"/>
      <c r="F628" s="1036"/>
      <c r="G628" s="1036"/>
      <c r="H628" s="1036"/>
      <c r="I628" s="1036"/>
      <c r="J628" s="1036"/>
      <c r="K628" s="1036"/>
      <c r="L628" s="1036"/>
      <c r="M628" s="1036"/>
      <c r="N628" s="1036"/>
      <c r="O628" s="1036"/>
      <c r="P628" s="1036"/>
      <c r="Q628" s="1036"/>
      <c r="S628" s="55"/>
      <c r="T628" s="55"/>
    </row>
    <row r="629" spans="1:20" ht="13.5" thickBot="1">
      <c r="F629" s="123"/>
      <c r="G629" s="123"/>
      <c r="H629" s="123"/>
      <c r="I629" s="123"/>
      <c r="S629" s="55"/>
      <c r="T629" s="55"/>
    </row>
    <row r="630" spans="1:20" ht="12.75">
      <c r="A630" s="1041" t="s">
        <v>1</v>
      </c>
      <c r="B630" s="997" t="s">
        <v>0</v>
      </c>
      <c r="C630" s="1000" t="s">
        <v>2</v>
      </c>
      <c r="D630" s="1000" t="s">
        <v>3</v>
      </c>
      <c r="E630" s="1000" t="s">
        <v>13</v>
      </c>
      <c r="F630" s="1004" t="s">
        <v>14</v>
      </c>
      <c r="G630" s="1005"/>
      <c r="H630" s="1005"/>
      <c r="I630" s="1006"/>
      <c r="J630" s="1000" t="s">
        <v>4</v>
      </c>
      <c r="K630" s="1000" t="s">
        <v>15</v>
      </c>
      <c r="L630" s="1000" t="s">
        <v>5</v>
      </c>
      <c r="M630" s="1000" t="s">
        <v>6</v>
      </c>
      <c r="N630" s="1000" t="s">
        <v>16</v>
      </c>
      <c r="O630" s="1007" t="s">
        <v>17</v>
      </c>
      <c r="P630" s="1000" t="s">
        <v>25</v>
      </c>
      <c r="Q630" s="1009" t="s">
        <v>26</v>
      </c>
      <c r="S630" s="55"/>
      <c r="T630" s="55"/>
    </row>
    <row r="631" spans="1:20" ht="33.75">
      <c r="A631" s="1042"/>
      <c r="B631" s="998"/>
      <c r="C631" s="1001"/>
      <c r="D631" s="1003"/>
      <c r="E631" s="1003"/>
      <c r="F631" s="21" t="s">
        <v>18</v>
      </c>
      <c r="G631" s="21" t="s">
        <v>19</v>
      </c>
      <c r="H631" s="21" t="s">
        <v>20</v>
      </c>
      <c r="I631" s="21" t="s">
        <v>21</v>
      </c>
      <c r="J631" s="1003"/>
      <c r="K631" s="1003"/>
      <c r="L631" s="1003"/>
      <c r="M631" s="1003"/>
      <c r="N631" s="1003"/>
      <c r="O631" s="1008"/>
      <c r="P631" s="1003"/>
      <c r="Q631" s="1010"/>
      <c r="S631" s="55"/>
      <c r="T631" s="55"/>
    </row>
    <row r="632" spans="1:20" ht="12.75">
      <c r="A632" s="1043"/>
      <c r="B632" s="1044"/>
      <c r="C632" s="1003"/>
      <c r="D632" s="125" t="s">
        <v>7</v>
      </c>
      <c r="E632" s="125" t="s">
        <v>8</v>
      </c>
      <c r="F632" s="125" t="s">
        <v>9</v>
      </c>
      <c r="G632" s="125" t="s">
        <v>9</v>
      </c>
      <c r="H632" s="125" t="s">
        <v>9</v>
      </c>
      <c r="I632" s="125" t="s">
        <v>9</v>
      </c>
      <c r="J632" s="125" t="s">
        <v>22</v>
      </c>
      <c r="K632" s="125" t="s">
        <v>9</v>
      </c>
      <c r="L632" s="125" t="s">
        <v>22</v>
      </c>
      <c r="M632" s="125" t="s">
        <v>90</v>
      </c>
      <c r="N632" s="125" t="s">
        <v>10</v>
      </c>
      <c r="O632" s="125" t="s">
        <v>91</v>
      </c>
      <c r="P632" s="126" t="s">
        <v>27</v>
      </c>
      <c r="Q632" s="127" t="s">
        <v>28</v>
      </c>
      <c r="S632" s="55"/>
      <c r="T632" s="55"/>
    </row>
    <row r="633" spans="1:20" ht="13.5" thickBot="1">
      <c r="A633" s="128">
        <v>1</v>
      </c>
      <c r="B633" s="129">
        <v>2</v>
      </c>
      <c r="C633" s="130">
        <v>3</v>
      </c>
      <c r="D633" s="131">
        <v>4</v>
      </c>
      <c r="E633" s="131">
        <v>5</v>
      </c>
      <c r="F633" s="131">
        <v>6</v>
      </c>
      <c r="G633" s="131">
        <v>7</v>
      </c>
      <c r="H633" s="131">
        <v>8</v>
      </c>
      <c r="I633" s="131">
        <v>9</v>
      </c>
      <c r="J633" s="131">
        <v>10</v>
      </c>
      <c r="K633" s="131">
        <v>11</v>
      </c>
      <c r="L633" s="130">
        <v>12</v>
      </c>
      <c r="M633" s="131">
        <v>13</v>
      </c>
      <c r="N633" s="131">
        <v>14</v>
      </c>
      <c r="O633" s="132">
        <v>15</v>
      </c>
      <c r="P633" s="130">
        <v>16</v>
      </c>
      <c r="Q633" s="133">
        <v>17</v>
      </c>
      <c r="S633" s="55"/>
      <c r="T633" s="55"/>
    </row>
    <row r="634" spans="1:20" ht="12.75">
      <c r="A634" s="1897" t="s">
        <v>134</v>
      </c>
      <c r="B634" s="17">
        <v>1</v>
      </c>
      <c r="C634" s="1898" t="s">
        <v>1055</v>
      </c>
      <c r="D634" s="1899">
        <v>50</v>
      </c>
      <c r="E634" s="1899">
        <v>1973</v>
      </c>
      <c r="F634" s="1900">
        <v>24.385999999999999</v>
      </c>
      <c r="G634" s="1900">
        <v>3.8562630000000002</v>
      </c>
      <c r="H634" s="1900">
        <v>8.01</v>
      </c>
      <c r="I634" s="1900">
        <v>12.519735000000001</v>
      </c>
      <c r="J634" s="1900">
        <v>2622.52</v>
      </c>
      <c r="K634" s="1900">
        <v>12.519735000000001</v>
      </c>
      <c r="L634" s="1900">
        <v>2622.52</v>
      </c>
      <c r="M634" s="1901">
        <v>4.7739330872595825E-3</v>
      </c>
      <c r="N634" s="1902">
        <v>241.108</v>
      </c>
      <c r="O634" s="1902">
        <v>1.1510334588029834</v>
      </c>
      <c r="P634" s="1902">
        <v>286.43598523557495</v>
      </c>
      <c r="Q634" s="1903">
        <v>69.062007528179009</v>
      </c>
      <c r="S634" s="55"/>
      <c r="T634" s="55"/>
    </row>
    <row r="635" spans="1:20" ht="12.75">
      <c r="A635" s="1904"/>
      <c r="B635" s="18">
        <v>2</v>
      </c>
      <c r="C635" s="1905" t="s">
        <v>1056</v>
      </c>
      <c r="D635" s="1906">
        <v>32</v>
      </c>
      <c r="E635" s="1906">
        <v>1973</v>
      </c>
      <c r="F635" s="1907">
        <v>16.213000000000001</v>
      </c>
      <c r="G635" s="1907">
        <v>2.192796</v>
      </c>
      <c r="H635" s="1907">
        <v>5.13</v>
      </c>
      <c r="I635" s="1907">
        <v>8.8902059999999992</v>
      </c>
      <c r="J635" s="1907">
        <v>1758.16</v>
      </c>
      <c r="K635" s="1907">
        <v>8.8902059999999992</v>
      </c>
      <c r="L635" s="1907">
        <v>1758.16</v>
      </c>
      <c r="M635" s="1908">
        <v>5.0565397916003084E-3</v>
      </c>
      <c r="N635" s="1909">
        <v>241.108</v>
      </c>
      <c r="O635" s="1909">
        <v>1.2191721960731672</v>
      </c>
      <c r="P635" s="1909">
        <v>303.3923874960185</v>
      </c>
      <c r="Q635" s="1910">
        <v>73.150331764390017</v>
      </c>
      <c r="S635" s="55"/>
      <c r="T635" s="55"/>
    </row>
    <row r="636" spans="1:20" ht="12.75">
      <c r="A636" s="1904"/>
      <c r="B636" s="18">
        <v>3</v>
      </c>
      <c r="C636" s="1905" t="s">
        <v>1057</v>
      </c>
      <c r="D636" s="1906">
        <v>29</v>
      </c>
      <c r="E636" s="1906">
        <v>1987</v>
      </c>
      <c r="F636" s="1907">
        <v>15.843</v>
      </c>
      <c r="G636" s="1907">
        <v>2.6490420000000001</v>
      </c>
      <c r="H636" s="1907">
        <v>4.8</v>
      </c>
      <c r="I636" s="1907">
        <v>8.3939579999999996</v>
      </c>
      <c r="J636" s="1907">
        <v>1510.61</v>
      </c>
      <c r="K636" s="1907">
        <v>8.3939579999999996</v>
      </c>
      <c r="L636" s="1907">
        <v>1454.7299999999998</v>
      </c>
      <c r="M636" s="1908">
        <v>5.7701140417809492E-3</v>
      </c>
      <c r="N636" s="1909">
        <v>241.108</v>
      </c>
      <c r="O636" s="1909">
        <v>1.391220656385721</v>
      </c>
      <c r="P636" s="1909">
        <v>346.20684250685696</v>
      </c>
      <c r="Q636" s="1910">
        <v>83.473239383143266</v>
      </c>
      <c r="S636" s="55"/>
      <c r="T636" s="55"/>
    </row>
    <row r="637" spans="1:20" ht="12.75">
      <c r="A637" s="1904"/>
      <c r="B637" s="18">
        <v>4</v>
      </c>
      <c r="C637" s="1905" t="s">
        <v>1058</v>
      </c>
      <c r="D637" s="1906">
        <v>13</v>
      </c>
      <c r="E637" s="1906">
        <v>1962</v>
      </c>
      <c r="F637" s="1907">
        <v>7.2839999999999998</v>
      </c>
      <c r="G637" s="1907">
        <v>0.62934000000000001</v>
      </c>
      <c r="H637" s="1907">
        <v>2.56</v>
      </c>
      <c r="I637" s="1907">
        <v>4.0946569999999998</v>
      </c>
      <c r="J637" s="1907">
        <v>583.82000000000005</v>
      </c>
      <c r="K637" s="1907">
        <v>4.0946569999999998</v>
      </c>
      <c r="L637" s="1907">
        <v>583.82000000000005</v>
      </c>
      <c r="M637" s="1908">
        <v>7.0135606865129657E-3</v>
      </c>
      <c r="N637" s="1909">
        <v>241.108</v>
      </c>
      <c r="O637" s="1909">
        <v>1.6910255900037681</v>
      </c>
      <c r="P637" s="1909">
        <v>420.81364119077796</v>
      </c>
      <c r="Q637" s="1910">
        <v>101.46153540022608</v>
      </c>
      <c r="S637" s="55"/>
      <c r="T637" s="55"/>
    </row>
    <row r="638" spans="1:20" ht="12.75">
      <c r="A638" s="1904"/>
      <c r="B638" s="18">
        <v>5</v>
      </c>
      <c r="C638" s="1905" t="s">
        <v>1059</v>
      </c>
      <c r="D638" s="1906">
        <v>10</v>
      </c>
      <c r="E638" s="1906">
        <v>1984</v>
      </c>
      <c r="F638" s="1907">
        <v>12.411</v>
      </c>
      <c r="G638" s="1907">
        <v>1.655511</v>
      </c>
      <c r="H638" s="1907">
        <v>4.32</v>
      </c>
      <c r="I638" s="1907">
        <v>6.435492</v>
      </c>
      <c r="J638" s="1907">
        <v>609.70000000000005</v>
      </c>
      <c r="K638" s="1907">
        <v>6.435492</v>
      </c>
      <c r="L638" s="1907">
        <v>609.70000000000005</v>
      </c>
      <c r="M638" s="1908">
        <v>1.0555177956371986E-2</v>
      </c>
      <c r="N638" s="1909">
        <v>241.108</v>
      </c>
      <c r="O638" s="1909">
        <v>2.5449378467049368</v>
      </c>
      <c r="P638" s="1909">
        <v>633.31067738231911</v>
      </c>
      <c r="Q638" s="1910">
        <v>152.6962708022962</v>
      </c>
      <c r="S638" s="55"/>
      <c r="T638" s="55"/>
    </row>
    <row r="639" spans="1:20" ht="12.75">
      <c r="A639" s="1904"/>
      <c r="B639" s="18">
        <v>6</v>
      </c>
      <c r="C639" s="532"/>
      <c r="D639" s="533"/>
      <c r="E639" s="533"/>
      <c r="F639" s="533"/>
      <c r="G639" s="533"/>
      <c r="H639" s="533"/>
      <c r="I639" s="533"/>
      <c r="J639" s="533"/>
      <c r="K639" s="533"/>
      <c r="L639" s="533"/>
      <c r="M639" s="533"/>
      <c r="N639" s="533"/>
      <c r="O639" s="533"/>
      <c r="P639" s="533"/>
      <c r="Q639" s="1911"/>
      <c r="S639" s="55"/>
      <c r="T639" s="55"/>
    </row>
    <row r="640" spans="1:20" ht="12.75">
      <c r="A640" s="1904"/>
      <c r="B640" s="18">
        <v>7</v>
      </c>
      <c r="C640" s="532"/>
      <c r="D640" s="533"/>
      <c r="E640" s="533"/>
      <c r="F640" s="533"/>
      <c r="G640" s="533"/>
      <c r="H640" s="533"/>
      <c r="I640" s="533"/>
      <c r="J640" s="533"/>
      <c r="K640" s="533"/>
      <c r="L640" s="533"/>
      <c r="M640" s="533"/>
      <c r="N640" s="533"/>
      <c r="O640" s="533"/>
      <c r="P640" s="533"/>
      <c r="Q640" s="1911"/>
      <c r="S640" s="55"/>
      <c r="T640" s="55"/>
    </row>
    <row r="641" spans="1:20" ht="12.75">
      <c r="A641" s="1904"/>
      <c r="B641" s="18">
        <v>8</v>
      </c>
      <c r="C641" s="532"/>
      <c r="D641" s="533"/>
      <c r="E641" s="533"/>
      <c r="F641" s="533"/>
      <c r="G641" s="533"/>
      <c r="H641" s="533"/>
      <c r="I641" s="533"/>
      <c r="J641" s="533"/>
      <c r="K641" s="533"/>
      <c r="L641" s="533"/>
      <c r="M641" s="533"/>
      <c r="N641" s="533"/>
      <c r="O641" s="533"/>
      <c r="P641" s="533"/>
      <c r="Q641" s="1911"/>
      <c r="S641" s="55"/>
      <c r="T641" s="55"/>
    </row>
    <row r="642" spans="1:20" ht="12.75">
      <c r="A642" s="1904"/>
      <c r="B642" s="18">
        <v>9</v>
      </c>
      <c r="C642" s="532"/>
      <c r="D642" s="533"/>
      <c r="E642" s="533"/>
      <c r="F642" s="533"/>
      <c r="G642" s="533"/>
      <c r="H642" s="533"/>
      <c r="I642" s="533"/>
      <c r="J642" s="533"/>
      <c r="K642" s="533"/>
      <c r="L642" s="533"/>
      <c r="M642" s="533"/>
      <c r="N642" s="533"/>
      <c r="O642" s="533"/>
      <c r="P642" s="533"/>
      <c r="Q642" s="1911"/>
      <c r="S642" s="55"/>
      <c r="T642" s="55"/>
    </row>
    <row r="643" spans="1:20" ht="13.5" thickBot="1">
      <c r="A643" s="1904"/>
      <c r="B643" s="18">
        <v>10</v>
      </c>
      <c r="C643" s="943"/>
      <c r="D643" s="944"/>
      <c r="E643" s="944"/>
      <c r="F643" s="944"/>
      <c r="G643" s="944"/>
      <c r="H643" s="944"/>
      <c r="I643" s="944"/>
      <c r="J643" s="944"/>
      <c r="K643" s="944"/>
      <c r="L643" s="944"/>
      <c r="M643" s="944"/>
      <c r="N643" s="944"/>
      <c r="O643" s="944"/>
      <c r="P643" s="944"/>
      <c r="Q643" s="1912"/>
      <c r="S643" s="55"/>
      <c r="T643" s="55"/>
    </row>
    <row r="644" spans="1:20" ht="12.75">
      <c r="A644" s="1824" t="s">
        <v>142</v>
      </c>
      <c r="B644" s="266">
        <v>1</v>
      </c>
      <c r="C644" s="1913" t="s">
        <v>1060</v>
      </c>
      <c r="D644" s="1914">
        <v>12</v>
      </c>
      <c r="E644" s="1914">
        <v>1963</v>
      </c>
      <c r="F644" s="1915">
        <v>7.59</v>
      </c>
      <c r="G644" s="1915">
        <v>0.90545399999999998</v>
      </c>
      <c r="H644" s="1915">
        <v>1.92</v>
      </c>
      <c r="I644" s="1915">
        <v>4.7645490000000006</v>
      </c>
      <c r="J644" s="1915">
        <v>528.35</v>
      </c>
      <c r="K644" s="1915">
        <v>4.7645490000000006</v>
      </c>
      <c r="L644" s="1915">
        <v>528.35</v>
      </c>
      <c r="M644" s="1916">
        <v>9.0177893441847276E-3</v>
      </c>
      <c r="N644" s="1917">
        <v>241.108</v>
      </c>
      <c r="O644" s="1917">
        <v>2.1742611531976914</v>
      </c>
      <c r="P644" s="1917">
        <v>541.06736065108362</v>
      </c>
      <c r="Q644" s="1918">
        <v>130.45566919186146</v>
      </c>
      <c r="S644" s="55"/>
      <c r="T644" s="55"/>
    </row>
    <row r="645" spans="1:20" ht="12.75">
      <c r="A645" s="1834"/>
      <c r="B645" s="260">
        <v>2</v>
      </c>
      <c r="C645" s="1919" t="s">
        <v>1061</v>
      </c>
      <c r="D645" s="1920">
        <v>9</v>
      </c>
      <c r="E645" s="1920">
        <v>1960</v>
      </c>
      <c r="F645" s="1921">
        <v>6.3710000000000004</v>
      </c>
      <c r="G645" s="1921">
        <v>0.69283499999999998</v>
      </c>
      <c r="H645" s="1921">
        <v>1.84</v>
      </c>
      <c r="I645" s="1921">
        <v>3.8381670000000003</v>
      </c>
      <c r="J645" s="1921">
        <v>536.88</v>
      </c>
      <c r="K645" s="1921">
        <v>3.8381670000000003</v>
      </c>
      <c r="L645" s="1921">
        <v>400.83</v>
      </c>
      <c r="M645" s="1922">
        <v>9.5755482374073816E-3</v>
      </c>
      <c r="N645" s="1923">
        <v>241.108</v>
      </c>
      <c r="O645" s="1923">
        <v>2.3087412844248192</v>
      </c>
      <c r="P645" s="1923">
        <v>574.5328942444429</v>
      </c>
      <c r="Q645" s="1924">
        <v>138.52447706548912</v>
      </c>
      <c r="S645" s="55"/>
      <c r="T645" s="55"/>
    </row>
    <row r="646" spans="1:20" ht="12.75">
      <c r="A646" s="1834"/>
      <c r="B646" s="260">
        <v>3</v>
      </c>
      <c r="C646" s="1919" t="s">
        <v>1062</v>
      </c>
      <c r="D646" s="1920">
        <v>10</v>
      </c>
      <c r="E646" s="1920">
        <v>1959</v>
      </c>
      <c r="F646" s="1921">
        <v>7.8070000000000004</v>
      </c>
      <c r="G646" s="1921">
        <v>0.85481099999999999</v>
      </c>
      <c r="H646" s="1921">
        <v>1.92</v>
      </c>
      <c r="I646" s="1921">
        <v>5.0321910000000001</v>
      </c>
      <c r="J646" s="1921">
        <v>543.35</v>
      </c>
      <c r="K646" s="1921">
        <v>5.0321910000000001</v>
      </c>
      <c r="L646" s="1921">
        <v>446.8</v>
      </c>
      <c r="M646" s="1922">
        <v>1.1262737242614144E-2</v>
      </c>
      <c r="N646" s="1923">
        <v>241.108</v>
      </c>
      <c r="O646" s="1923">
        <v>2.7155360510922111</v>
      </c>
      <c r="P646" s="1923">
        <v>675.76423455684869</v>
      </c>
      <c r="Q646" s="1924">
        <v>162.93216306553268</v>
      </c>
      <c r="S646" s="55"/>
      <c r="T646" s="55"/>
    </row>
    <row r="647" spans="1:20" ht="12.75">
      <c r="A647" s="1834"/>
      <c r="B647" s="260">
        <v>4</v>
      </c>
      <c r="C647" s="1925"/>
      <c r="D647" s="1926"/>
      <c r="E647" s="1926"/>
      <c r="F647" s="1926"/>
      <c r="G647" s="1926"/>
      <c r="H647" s="1926"/>
      <c r="I647" s="1926"/>
      <c r="J647" s="1926"/>
      <c r="K647" s="1926"/>
      <c r="L647" s="1926"/>
      <c r="M647" s="1926"/>
      <c r="N647" s="1926"/>
      <c r="O647" s="1926"/>
      <c r="P647" s="1926"/>
      <c r="Q647" s="1927"/>
      <c r="S647" s="55"/>
      <c r="T647" s="55"/>
    </row>
    <row r="648" spans="1:20" ht="12.75">
      <c r="A648" s="1834"/>
      <c r="B648" s="260">
        <v>5</v>
      </c>
      <c r="C648" s="1925"/>
      <c r="D648" s="1926"/>
      <c r="E648" s="1926"/>
      <c r="F648" s="1926"/>
      <c r="G648" s="1926"/>
      <c r="H648" s="1926"/>
      <c r="I648" s="1926"/>
      <c r="J648" s="1926"/>
      <c r="K648" s="1926"/>
      <c r="L648" s="1926"/>
      <c r="M648" s="1926"/>
      <c r="N648" s="1926"/>
      <c r="O648" s="1926"/>
      <c r="P648" s="1926"/>
      <c r="Q648" s="1927"/>
      <c r="S648" s="55"/>
      <c r="T648" s="55"/>
    </row>
    <row r="649" spans="1:20" ht="12.75">
      <c r="A649" s="1834"/>
      <c r="B649" s="260">
        <v>6</v>
      </c>
      <c r="C649" s="1925"/>
      <c r="D649" s="1926"/>
      <c r="E649" s="1926"/>
      <c r="F649" s="1926"/>
      <c r="G649" s="1926"/>
      <c r="H649" s="1926"/>
      <c r="I649" s="1926"/>
      <c r="J649" s="1926"/>
      <c r="K649" s="1926"/>
      <c r="L649" s="1926"/>
      <c r="M649" s="1926"/>
      <c r="N649" s="1926"/>
      <c r="O649" s="1926"/>
      <c r="P649" s="1926"/>
      <c r="Q649" s="1927"/>
      <c r="S649" s="55"/>
      <c r="T649" s="55"/>
    </row>
    <row r="650" spans="1:20" ht="12.75">
      <c r="A650" s="1834"/>
      <c r="B650" s="260">
        <v>7</v>
      </c>
      <c r="C650" s="1925"/>
      <c r="D650" s="1926"/>
      <c r="E650" s="1926"/>
      <c r="F650" s="1926"/>
      <c r="G650" s="1926"/>
      <c r="H650" s="1926"/>
      <c r="I650" s="1926"/>
      <c r="J650" s="1926"/>
      <c r="K650" s="1926"/>
      <c r="L650" s="1926"/>
      <c r="M650" s="1926"/>
      <c r="N650" s="1926"/>
      <c r="O650" s="1926"/>
      <c r="P650" s="1926"/>
      <c r="Q650" s="1927"/>
      <c r="S650" s="55"/>
      <c r="T650" s="55"/>
    </row>
    <row r="651" spans="1:20" ht="12.75">
      <c r="A651" s="1834"/>
      <c r="B651" s="260">
        <v>8</v>
      </c>
      <c r="C651" s="1925"/>
      <c r="D651" s="1926"/>
      <c r="E651" s="1926"/>
      <c r="F651" s="1926"/>
      <c r="G651" s="1926"/>
      <c r="H651" s="1926"/>
      <c r="I651" s="1926"/>
      <c r="J651" s="1926"/>
      <c r="K651" s="1926"/>
      <c r="L651" s="1926"/>
      <c r="M651" s="1926"/>
      <c r="N651" s="1926"/>
      <c r="O651" s="1926"/>
      <c r="P651" s="1926"/>
      <c r="Q651" s="1927"/>
      <c r="S651" s="55"/>
      <c r="T651" s="55"/>
    </row>
    <row r="652" spans="1:20" ht="12.75">
      <c r="A652" s="1834"/>
      <c r="B652" s="260">
        <v>9</v>
      </c>
      <c r="C652" s="1925"/>
      <c r="D652" s="1926"/>
      <c r="E652" s="1926"/>
      <c r="F652" s="1926"/>
      <c r="G652" s="1926"/>
      <c r="H652" s="1926"/>
      <c r="I652" s="1926"/>
      <c r="J652" s="1926"/>
      <c r="K652" s="1926"/>
      <c r="L652" s="1926"/>
      <c r="M652" s="1926"/>
      <c r="N652" s="1926"/>
      <c r="O652" s="1926"/>
      <c r="P652" s="1926"/>
      <c r="Q652" s="1927"/>
      <c r="S652" s="55"/>
      <c r="T652" s="55"/>
    </row>
    <row r="653" spans="1:20" ht="13.5" thickBot="1">
      <c r="A653" s="1844"/>
      <c r="B653" s="267">
        <v>10</v>
      </c>
      <c r="C653" s="1928"/>
      <c r="D653" s="1929"/>
      <c r="E653" s="1929"/>
      <c r="F653" s="1929"/>
      <c r="G653" s="1929"/>
      <c r="H653" s="1929"/>
      <c r="I653" s="1929"/>
      <c r="J653" s="1929"/>
      <c r="K653" s="1929"/>
      <c r="L653" s="1929"/>
      <c r="M653" s="1929"/>
      <c r="N653" s="1929"/>
      <c r="O653" s="1929"/>
      <c r="P653" s="1929"/>
      <c r="Q653" s="1930"/>
      <c r="S653" s="55"/>
      <c r="T653" s="55"/>
    </row>
    <row r="654" spans="1:20" ht="12.75">
      <c r="A654" s="1047" t="s">
        <v>163</v>
      </c>
      <c r="B654" s="665">
        <v>1</v>
      </c>
      <c r="C654" s="1874" t="s">
        <v>1063</v>
      </c>
      <c r="D654" s="1875">
        <v>40</v>
      </c>
      <c r="E654" s="1875">
        <v>1986</v>
      </c>
      <c r="F654" s="1876">
        <v>40.262999999999998</v>
      </c>
      <c r="G654" s="1876">
        <v>3.0330210000000002</v>
      </c>
      <c r="H654" s="1876">
        <v>6.4</v>
      </c>
      <c r="I654" s="1876">
        <v>30.829978000000001</v>
      </c>
      <c r="J654" s="1876">
        <v>2240.67</v>
      </c>
      <c r="K654" s="1876">
        <v>30.829978000000001</v>
      </c>
      <c r="L654" s="1876">
        <v>2240.67</v>
      </c>
      <c r="M654" s="1877">
        <v>1.3759267540512436E-2</v>
      </c>
      <c r="N654" s="1878">
        <v>241.108</v>
      </c>
      <c r="O654" s="1878">
        <v>3.3174694781578724</v>
      </c>
      <c r="P654" s="1878">
        <v>825.55605243074615</v>
      </c>
      <c r="Q654" s="1879">
        <v>199.04816868947233</v>
      </c>
      <c r="S654" s="55"/>
      <c r="T654" s="55"/>
    </row>
    <row r="655" spans="1:20" ht="12.75">
      <c r="A655" s="1048"/>
      <c r="B655" s="283">
        <v>2</v>
      </c>
      <c r="C655" s="1874" t="s">
        <v>570</v>
      </c>
      <c r="D655" s="1875">
        <v>31</v>
      </c>
      <c r="E655" s="1875">
        <v>1991</v>
      </c>
      <c r="F655" s="1876">
        <v>29.437999999999999</v>
      </c>
      <c r="G655" s="1876">
        <v>2.2975500000000002</v>
      </c>
      <c r="H655" s="1876">
        <v>4.8</v>
      </c>
      <c r="I655" s="1876">
        <v>22.340458000000002</v>
      </c>
      <c r="J655" s="1876">
        <v>1504.89</v>
      </c>
      <c r="K655" s="1876">
        <v>22.340458000000002</v>
      </c>
      <c r="L655" s="1876">
        <v>1504.89</v>
      </c>
      <c r="M655" s="1877">
        <v>1.4845243173919689E-2</v>
      </c>
      <c r="N655" s="1878">
        <v>241.108</v>
      </c>
      <c r="O655" s="1878">
        <v>3.5793068911774282</v>
      </c>
      <c r="P655" s="1878">
        <v>890.71459043518132</v>
      </c>
      <c r="Q655" s="1879">
        <v>214.75841347064571</v>
      </c>
      <c r="S655" s="55"/>
      <c r="T655" s="55"/>
    </row>
    <row r="656" spans="1:20" ht="12.75">
      <c r="A656" s="1048"/>
      <c r="B656" s="283">
        <v>3</v>
      </c>
      <c r="C656" s="1874" t="s">
        <v>1064</v>
      </c>
      <c r="D656" s="1875">
        <v>40</v>
      </c>
      <c r="E656" s="1875">
        <v>1984</v>
      </c>
      <c r="F656" s="1876">
        <v>44.375999999999998</v>
      </c>
      <c r="G656" s="1876">
        <v>3.3006690000000001</v>
      </c>
      <c r="H656" s="1876">
        <v>6.4</v>
      </c>
      <c r="I656" s="1876">
        <v>34.675331999999997</v>
      </c>
      <c r="J656" s="1876">
        <v>2262.7800000000002</v>
      </c>
      <c r="K656" s="1876">
        <v>34.675331999999997</v>
      </c>
      <c r="L656" s="1876">
        <v>2262.7800000000002</v>
      </c>
      <c r="M656" s="1877">
        <v>1.5324217113462199E-2</v>
      </c>
      <c r="N656" s="1878">
        <v>241.108</v>
      </c>
      <c r="O656" s="1878">
        <v>3.6947913397926437</v>
      </c>
      <c r="P656" s="1878">
        <v>919.45302680773193</v>
      </c>
      <c r="Q656" s="1879">
        <v>221.68748038755865</v>
      </c>
      <c r="S656" s="55"/>
      <c r="T656" s="55"/>
    </row>
    <row r="657" spans="1:20" ht="12.75">
      <c r="A657" s="1048"/>
      <c r="B657" s="283">
        <v>4</v>
      </c>
      <c r="C657" s="1874" t="s">
        <v>415</v>
      </c>
      <c r="D657" s="1875">
        <v>21</v>
      </c>
      <c r="E657" s="1875">
        <v>1988</v>
      </c>
      <c r="F657" s="1876">
        <v>22.02</v>
      </c>
      <c r="G657" s="1876">
        <v>1.8142229999999999</v>
      </c>
      <c r="H657" s="1876">
        <v>3.2</v>
      </c>
      <c r="I657" s="1876">
        <v>17.005773999999999</v>
      </c>
      <c r="J657" s="1876">
        <v>1072.1099999999999</v>
      </c>
      <c r="K657" s="1876">
        <v>17.005773999999999</v>
      </c>
      <c r="L657" s="1876">
        <v>1072.1099999999999</v>
      </c>
      <c r="M657" s="1877">
        <v>1.5861967521989349E-2</v>
      </c>
      <c r="N657" s="1878">
        <v>241.108</v>
      </c>
      <c r="O657" s="1878">
        <v>3.8244472652918078</v>
      </c>
      <c r="P657" s="1878">
        <v>951.71805131936094</v>
      </c>
      <c r="Q657" s="1879">
        <v>229.46683591750849</v>
      </c>
      <c r="S657" s="55"/>
      <c r="T657" s="55"/>
    </row>
    <row r="658" spans="1:20" ht="12.75">
      <c r="A658" s="1048"/>
      <c r="B658" s="283">
        <v>5</v>
      </c>
      <c r="C658" s="1874" t="s">
        <v>703</v>
      </c>
      <c r="D658" s="1875">
        <v>35</v>
      </c>
      <c r="E658" s="1875">
        <v>1972</v>
      </c>
      <c r="F658" s="1876">
        <v>33.085999999999999</v>
      </c>
      <c r="G658" s="1876">
        <v>2.6334360000000001</v>
      </c>
      <c r="H658" s="1876">
        <v>5.76</v>
      </c>
      <c r="I658" s="1876">
        <v>24.692564999999998</v>
      </c>
      <c r="J658" s="1876">
        <v>1516.82</v>
      </c>
      <c r="K658" s="1876">
        <v>24.692564999999998</v>
      </c>
      <c r="L658" s="1876">
        <v>1516.82</v>
      </c>
      <c r="M658" s="1877">
        <v>1.6279166282090161E-2</v>
      </c>
      <c r="N658" s="1878">
        <v>241.108</v>
      </c>
      <c r="O658" s="1878">
        <v>3.9250372239421947</v>
      </c>
      <c r="P658" s="1878">
        <v>976.74997692540967</v>
      </c>
      <c r="Q658" s="1879">
        <v>235.50223343653167</v>
      </c>
      <c r="S658" s="55"/>
      <c r="T658" s="55"/>
    </row>
    <row r="659" spans="1:20" ht="12.75">
      <c r="A659" s="1048"/>
      <c r="B659" s="283">
        <v>6</v>
      </c>
      <c r="C659" s="1874" t="s">
        <v>1065</v>
      </c>
      <c r="D659" s="1875">
        <v>45</v>
      </c>
      <c r="E659" s="1875">
        <v>1972</v>
      </c>
      <c r="F659" s="1876">
        <v>43.41</v>
      </c>
      <c r="G659" s="1876">
        <v>3.1425179999999999</v>
      </c>
      <c r="H659" s="1876">
        <v>7.2</v>
      </c>
      <c r="I659" s="1876">
        <v>33.067481000000001</v>
      </c>
      <c r="J659" s="1876">
        <v>1840.92</v>
      </c>
      <c r="K659" s="1876">
        <v>33.067481000000001</v>
      </c>
      <c r="L659" s="1876">
        <v>1840.92</v>
      </c>
      <c r="M659" s="1877">
        <v>1.7962475827303738E-2</v>
      </c>
      <c r="N659" s="1878">
        <v>241.108</v>
      </c>
      <c r="O659" s="1878">
        <v>4.3308966217695497</v>
      </c>
      <c r="P659" s="1878">
        <v>1077.7485496382242</v>
      </c>
      <c r="Q659" s="1879">
        <v>259.85379730617296</v>
      </c>
      <c r="S659" s="55"/>
      <c r="T659" s="55"/>
    </row>
    <row r="660" spans="1:20" ht="12.75">
      <c r="A660" s="1048"/>
      <c r="B660" s="283">
        <v>7</v>
      </c>
      <c r="C660" s="1874" t="s">
        <v>1066</v>
      </c>
      <c r="D660" s="1875">
        <v>21</v>
      </c>
      <c r="E660" s="1875">
        <v>1978</v>
      </c>
      <c r="F660" s="1876">
        <v>24.425000000000001</v>
      </c>
      <c r="G660" s="1876">
        <v>1.888479</v>
      </c>
      <c r="H660" s="1876">
        <v>3.2</v>
      </c>
      <c r="I660" s="1876">
        <v>19.33652</v>
      </c>
      <c r="J660" s="1876">
        <v>1064.99</v>
      </c>
      <c r="K660" s="1876">
        <v>19.33652</v>
      </c>
      <c r="L660" s="1876">
        <v>1064.99</v>
      </c>
      <c r="M660" s="1877">
        <v>1.8156527291336069E-2</v>
      </c>
      <c r="N660" s="1878">
        <v>241.108</v>
      </c>
      <c r="O660" s="1878">
        <v>4.3776839821594571</v>
      </c>
      <c r="P660" s="1878">
        <v>1089.3916374801643</v>
      </c>
      <c r="Q660" s="1879">
        <v>262.66103892956744</v>
      </c>
      <c r="S660" s="55"/>
      <c r="T660" s="55"/>
    </row>
    <row r="661" spans="1:20" ht="12.75">
      <c r="A661" s="1048"/>
      <c r="B661" s="283">
        <v>8</v>
      </c>
      <c r="C661" s="1874" t="s">
        <v>702</v>
      </c>
      <c r="D661" s="1875">
        <v>20</v>
      </c>
      <c r="E661" s="1875">
        <v>1978</v>
      </c>
      <c r="F661" s="1876">
        <v>23.986999999999998</v>
      </c>
      <c r="G661" s="1876">
        <v>1.5193410000000001</v>
      </c>
      <c r="H661" s="1876">
        <v>3.2</v>
      </c>
      <c r="I661" s="1876">
        <v>19.267659999999999</v>
      </c>
      <c r="J661" s="1876">
        <v>1050.01</v>
      </c>
      <c r="K661" s="1876">
        <v>19.267659999999999</v>
      </c>
      <c r="L661" s="1876">
        <v>1050.01</v>
      </c>
      <c r="M661" s="1877">
        <v>1.8349977619260768E-2</v>
      </c>
      <c r="N661" s="1878">
        <v>241.108</v>
      </c>
      <c r="O661" s="1878">
        <v>4.4243264038247254</v>
      </c>
      <c r="P661" s="1878">
        <v>1100.998657155646</v>
      </c>
      <c r="Q661" s="1879">
        <v>265.45958422948348</v>
      </c>
      <c r="S661" s="55"/>
      <c r="T661" s="55"/>
    </row>
    <row r="662" spans="1:20" ht="12.75">
      <c r="A662" s="1048"/>
      <c r="B662" s="283">
        <v>9</v>
      </c>
      <c r="C662" s="1874" t="s">
        <v>416</v>
      </c>
      <c r="D662" s="1875">
        <v>19</v>
      </c>
      <c r="E662" s="1875">
        <v>1978</v>
      </c>
      <c r="F662" s="1876">
        <v>23.917999999999999</v>
      </c>
      <c r="G662" s="1876">
        <v>1.1166450000000001</v>
      </c>
      <c r="H662" s="1876">
        <v>3.2</v>
      </c>
      <c r="I662" s="1876">
        <v>19.601354000000001</v>
      </c>
      <c r="J662" s="1876">
        <v>1059.1500000000001</v>
      </c>
      <c r="K662" s="1876">
        <v>19.601354000000001</v>
      </c>
      <c r="L662" s="1876">
        <v>1059.1500000000001</v>
      </c>
      <c r="M662" s="1877">
        <v>1.8506683661426614E-2</v>
      </c>
      <c r="N662" s="1878">
        <v>241.108</v>
      </c>
      <c r="O662" s="1878">
        <v>4.4621094842392486</v>
      </c>
      <c r="P662" s="1878">
        <v>1110.4010196855968</v>
      </c>
      <c r="Q662" s="1879">
        <v>267.72656905435485</v>
      </c>
      <c r="S662" s="55"/>
      <c r="T662" s="55"/>
    </row>
    <row r="663" spans="1:20" ht="13.5" thickBot="1">
      <c r="A663" s="1932"/>
      <c r="B663" s="319">
        <v>10</v>
      </c>
      <c r="C663" s="1880" t="s">
        <v>417</v>
      </c>
      <c r="D663" s="1881">
        <v>51</v>
      </c>
      <c r="E663" s="1881">
        <v>1984</v>
      </c>
      <c r="F663" s="1882">
        <v>39.548999999999999</v>
      </c>
      <c r="G663" s="1882">
        <v>3.2249340000000002</v>
      </c>
      <c r="H663" s="1882">
        <v>0.5</v>
      </c>
      <c r="I663" s="1882">
        <v>35.824066000000002</v>
      </c>
      <c r="J663" s="1882">
        <v>1816.15</v>
      </c>
      <c r="K663" s="1882">
        <v>35.824066000000002</v>
      </c>
      <c r="L663" s="1882">
        <v>1816.15</v>
      </c>
      <c r="M663" s="1883">
        <v>1.9725279299617322E-2</v>
      </c>
      <c r="N663" s="1884">
        <v>241.108</v>
      </c>
      <c r="O663" s="1884">
        <v>4.7559226413721332</v>
      </c>
      <c r="P663" s="1884">
        <v>1183.5167579770393</v>
      </c>
      <c r="Q663" s="1885">
        <v>285.35535848232803</v>
      </c>
      <c r="S663" s="55"/>
      <c r="T663" s="55"/>
    </row>
    <row r="664" spans="1:20" ht="12.75">
      <c r="A664" s="1032" t="s">
        <v>174</v>
      </c>
      <c r="B664" s="188">
        <v>1</v>
      </c>
      <c r="C664" s="1933" t="s">
        <v>418</v>
      </c>
      <c r="D664" s="1887">
        <v>20</v>
      </c>
      <c r="E664" s="1887">
        <v>1964</v>
      </c>
      <c r="F664" s="1888">
        <v>23.349</v>
      </c>
      <c r="G664" s="1888">
        <v>0.89066400000000001</v>
      </c>
      <c r="H664" s="1888">
        <v>3.84</v>
      </c>
      <c r="I664" s="1888">
        <v>18.618334000000001</v>
      </c>
      <c r="J664" s="1888">
        <v>1114.29</v>
      </c>
      <c r="K664" s="1888">
        <v>18.618334000000001</v>
      </c>
      <c r="L664" s="1888">
        <v>900.28</v>
      </c>
      <c r="M664" s="1889">
        <v>2.0680603812147334E-2</v>
      </c>
      <c r="N664" s="1890">
        <v>241.108</v>
      </c>
      <c r="O664" s="1890">
        <v>4.9862590239392199</v>
      </c>
      <c r="P664" s="1890">
        <v>1240.8362287288401</v>
      </c>
      <c r="Q664" s="1891">
        <v>299.17554143635317</v>
      </c>
      <c r="S664" s="55"/>
      <c r="T664" s="55"/>
    </row>
    <row r="665" spans="1:20" ht="12.75">
      <c r="A665" s="1033"/>
      <c r="B665" s="191">
        <v>2</v>
      </c>
      <c r="C665" s="1886" t="s">
        <v>1067</v>
      </c>
      <c r="D665" s="1892">
        <v>20</v>
      </c>
      <c r="E665" s="1892">
        <v>1968</v>
      </c>
      <c r="F665" s="1893">
        <v>18.628</v>
      </c>
      <c r="G665" s="1894">
        <v>0</v>
      </c>
      <c r="H665" s="1894">
        <v>0</v>
      </c>
      <c r="I665" s="1894">
        <v>18.628001000000001</v>
      </c>
      <c r="J665" s="1894">
        <v>828.47</v>
      </c>
      <c r="K665" s="1893">
        <v>18.628001000000001</v>
      </c>
      <c r="L665" s="1894">
        <v>828.47</v>
      </c>
      <c r="M665" s="1895">
        <v>2.2484822624838557E-2</v>
      </c>
      <c r="N665" s="1893">
        <v>241.108</v>
      </c>
      <c r="O665" s="1893">
        <v>5.4212706134295754</v>
      </c>
      <c r="P665" s="1893">
        <v>1349.0893574903137</v>
      </c>
      <c r="Q665" s="1896">
        <v>325.27623680577454</v>
      </c>
      <c r="S665" s="55"/>
      <c r="T665" s="55"/>
    </row>
    <row r="666" spans="1:20" ht="12.75">
      <c r="A666" s="1033"/>
      <c r="B666" s="191">
        <v>3</v>
      </c>
      <c r="C666" s="534"/>
      <c r="D666" s="535"/>
      <c r="E666" s="535"/>
      <c r="F666" s="535"/>
      <c r="G666" s="535"/>
      <c r="H666" s="535"/>
      <c r="I666" s="535"/>
      <c r="J666" s="535"/>
      <c r="K666" s="535"/>
      <c r="L666" s="535"/>
      <c r="M666" s="535"/>
      <c r="N666" s="535"/>
      <c r="O666" s="535"/>
      <c r="P666" s="535"/>
      <c r="Q666" s="536"/>
      <c r="S666" s="55"/>
      <c r="T666" s="55"/>
    </row>
    <row r="667" spans="1:20" ht="12.75">
      <c r="A667" s="1033"/>
      <c r="B667" s="191">
        <v>4</v>
      </c>
      <c r="C667" s="534"/>
      <c r="D667" s="535"/>
      <c r="E667" s="535"/>
      <c r="F667" s="535"/>
      <c r="G667" s="535"/>
      <c r="H667" s="535"/>
      <c r="I667" s="535"/>
      <c r="J667" s="535"/>
      <c r="K667" s="535"/>
      <c r="L667" s="535"/>
      <c r="M667" s="535"/>
      <c r="N667" s="535"/>
      <c r="O667" s="535"/>
      <c r="P667" s="535"/>
      <c r="Q667" s="536"/>
      <c r="S667" s="55"/>
      <c r="T667" s="55"/>
    </row>
    <row r="668" spans="1:20" ht="12.75">
      <c r="A668" s="1033"/>
      <c r="B668" s="191">
        <v>5</v>
      </c>
      <c r="C668" s="534"/>
      <c r="D668" s="535"/>
      <c r="E668" s="535"/>
      <c r="F668" s="535"/>
      <c r="G668" s="535"/>
      <c r="H668" s="535"/>
      <c r="I668" s="535"/>
      <c r="J668" s="535"/>
      <c r="K668" s="535"/>
      <c r="L668" s="535"/>
      <c r="M668" s="535"/>
      <c r="N668" s="535"/>
      <c r="O668" s="535"/>
      <c r="P668" s="535"/>
      <c r="Q668" s="536"/>
      <c r="S668" s="55"/>
      <c r="T668" s="55"/>
    </row>
    <row r="669" spans="1:20" ht="12.75">
      <c r="A669" s="1033"/>
      <c r="B669" s="191">
        <v>6</v>
      </c>
      <c r="C669" s="534"/>
      <c r="D669" s="535"/>
      <c r="E669" s="535"/>
      <c r="F669" s="535"/>
      <c r="G669" s="535"/>
      <c r="H669" s="535"/>
      <c r="I669" s="535"/>
      <c r="J669" s="535"/>
      <c r="K669" s="535"/>
      <c r="L669" s="535"/>
      <c r="M669" s="535"/>
      <c r="N669" s="535"/>
      <c r="O669" s="535"/>
      <c r="P669" s="535"/>
      <c r="Q669" s="536"/>
      <c r="S669" s="55"/>
      <c r="T669" s="55"/>
    </row>
    <row r="670" spans="1:20" ht="12.75">
      <c r="A670" s="1033"/>
      <c r="B670" s="191">
        <v>7</v>
      </c>
      <c r="C670" s="534"/>
      <c r="D670" s="535"/>
      <c r="E670" s="535"/>
      <c r="F670" s="535"/>
      <c r="G670" s="535"/>
      <c r="H670" s="535"/>
      <c r="I670" s="535"/>
      <c r="J670" s="535"/>
      <c r="K670" s="535"/>
      <c r="L670" s="535"/>
      <c r="M670" s="535"/>
      <c r="N670" s="535"/>
      <c r="O670" s="535"/>
      <c r="P670" s="535"/>
      <c r="Q670" s="536"/>
      <c r="S670" s="55"/>
      <c r="T670" s="55"/>
    </row>
    <row r="671" spans="1:20" ht="12.75">
      <c r="A671" s="1033"/>
      <c r="B671" s="191">
        <v>8</v>
      </c>
      <c r="C671" s="534"/>
      <c r="D671" s="535"/>
      <c r="E671" s="535"/>
      <c r="F671" s="535"/>
      <c r="G671" s="535"/>
      <c r="H671" s="535"/>
      <c r="I671" s="535"/>
      <c r="J671" s="535"/>
      <c r="K671" s="535"/>
      <c r="L671" s="535"/>
      <c r="M671" s="535"/>
      <c r="N671" s="535"/>
      <c r="O671" s="535"/>
      <c r="P671" s="535"/>
      <c r="Q671" s="536"/>
      <c r="S671" s="55"/>
      <c r="T671" s="55"/>
    </row>
    <row r="672" spans="1:20" ht="12.75">
      <c r="A672" s="1033"/>
      <c r="B672" s="191">
        <v>9</v>
      </c>
      <c r="C672" s="534"/>
      <c r="D672" s="535"/>
      <c r="E672" s="535"/>
      <c r="F672" s="535"/>
      <c r="G672" s="535"/>
      <c r="H672" s="535"/>
      <c r="I672" s="535"/>
      <c r="J672" s="535"/>
      <c r="K672" s="535"/>
      <c r="L672" s="535"/>
      <c r="M672" s="535"/>
      <c r="N672" s="535"/>
      <c r="O672" s="535"/>
      <c r="P672" s="535"/>
      <c r="Q672" s="536"/>
      <c r="S672" s="55"/>
      <c r="T672" s="55"/>
    </row>
    <row r="673" spans="1:20" ht="13.5" thickBot="1">
      <c r="A673" s="1034"/>
      <c r="B673" s="194">
        <v>10</v>
      </c>
      <c r="C673" s="537"/>
      <c r="D673" s="538"/>
      <c r="E673" s="538"/>
      <c r="F673" s="538"/>
      <c r="G673" s="538"/>
      <c r="H673" s="538"/>
      <c r="I673" s="538"/>
      <c r="J673" s="538"/>
      <c r="K673" s="538"/>
      <c r="L673" s="538"/>
      <c r="M673" s="538"/>
      <c r="N673" s="538"/>
      <c r="O673" s="538"/>
      <c r="P673" s="538"/>
      <c r="Q673" s="539"/>
      <c r="S673" s="55"/>
      <c r="T673" s="55"/>
    </row>
    <row r="674" spans="1:20" ht="12.75">
      <c r="F674" s="123"/>
      <c r="G674" s="123"/>
      <c r="H674" s="123"/>
      <c r="I674" s="123"/>
      <c r="S674" s="55"/>
      <c r="T674" s="55"/>
    </row>
    <row r="675" spans="1:20" ht="12.75">
      <c r="F675" s="123"/>
      <c r="G675" s="123"/>
      <c r="H675" s="123"/>
      <c r="I675" s="123"/>
      <c r="S675" s="55"/>
      <c r="T675" s="55"/>
    </row>
    <row r="676" spans="1:20" ht="15">
      <c r="A676" s="1035" t="s">
        <v>357</v>
      </c>
      <c r="B676" s="1035"/>
      <c r="C676" s="1035"/>
      <c r="D676" s="1035"/>
      <c r="E676" s="1035"/>
      <c r="F676" s="1035"/>
      <c r="G676" s="1035"/>
      <c r="H676" s="1035"/>
      <c r="I676" s="1035"/>
      <c r="J676" s="1035"/>
      <c r="K676" s="1035"/>
      <c r="L676" s="1035"/>
      <c r="M676" s="1035"/>
      <c r="N676" s="1035"/>
      <c r="O676" s="1035"/>
      <c r="P676" s="1035"/>
      <c r="Q676" s="1035"/>
      <c r="S676" s="601"/>
      <c r="T676" s="601"/>
    </row>
    <row r="677" spans="1:20" ht="12.75">
      <c r="A677" s="1036" t="s">
        <v>1068</v>
      </c>
      <c r="B677" s="1036"/>
      <c r="C677" s="1036"/>
      <c r="D677" s="1036"/>
      <c r="E677" s="1036"/>
      <c r="F677" s="1036"/>
      <c r="G677" s="1036"/>
      <c r="H677" s="1036"/>
      <c r="I677" s="1036"/>
      <c r="J677" s="1036"/>
      <c r="K677" s="1036"/>
      <c r="L677" s="1036"/>
      <c r="M677" s="1036"/>
      <c r="N677" s="1036"/>
      <c r="O677" s="1036"/>
      <c r="P677" s="1036"/>
      <c r="Q677" s="1036"/>
      <c r="S677" s="55"/>
      <c r="T677" s="55"/>
    </row>
    <row r="678" spans="1:20" ht="13.5" thickBot="1">
      <c r="F678" s="123"/>
      <c r="G678" s="123"/>
      <c r="H678" s="123"/>
      <c r="I678" s="123"/>
      <c r="S678" s="55"/>
      <c r="T678" s="55"/>
    </row>
    <row r="679" spans="1:20" ht="12.75">
      <c r="A679" s="1041" t="s">
        <v>1</v>
      </c>
      <c r="B679" s="997" t="s">
        <v>0</v>
      </c>
      <c r="C679" s="1000" t="s">
        <v>2</v>
      </c>
      <c r="D679" s="1000" t="s">
        <v>3</v>
      </c>
      <c r="E679" s="1000" t="s">
        <v>13</v>
      </c>
      <c r="F679" s="1004" t="s">
        <v>14</v>
      </c>
      <c r="G679" s="1005"/>
      <c r="H679" s="1005"/>
      <c r="I679" s="1006"/>
      <c r="J679" s="1000" t="s">
        <v>4</v>
      </c>
      <c r="K679" s="1000" t="s">
        <v>15</v>
      </c>
      <c r="L679" s="1000" t="s">
        <v>5</v>
      </c>
      <c r="M679" s="1000" t="s">
        <v>6</v>
      </c>
      <c r="N679" s="1000" t="s">
        <v>16</v>
      </c>
      <c r="O679" s="1007" t="s">
        <v>17</v>
      </c>
      <c r="P679" s="1000" t="s">
        <v>25</v>
      </c>
      <c r="Q679" s="1009" t="s">
        <v>26</v>
      </c>
      <c r="S679" s="55"/>
      <c r="T679" s="55"/>
    </row>
    <row r="680" spans="1:20" ht="33.75">
      <c r="A680" s="1042"/>
      <c r="B680" s="998"/>
      <c r="C680" s="1001"/>
      <c r="D680" s="1003"/>
      <c r="E680" s="1003"/>
      <c r="F680" s="21" t="s">
        <v>18</v>
      </c>
      <c r="G680" s="21" t="s">
        <v>19</v>
      </c>
      <c r="H680" s="21" t="s">
        <v>20</v>
      </c>
      <c r="I680" s="21" t="s">
        <v>21</v>
      </c>
      <c r="J680" s="1003"/>
      <c r="K680" s="1003"/>
      <c r="L680" s="1003"/>
      <c r="M680" s="1003"/>
      <c r="N680" s="1003"/>
      <c r="O680" s="1008"/>
      <c r="P680" s="1003"/>
      <c r="Q680" s="1010"/>
      <c r="S680" s="55"/>
      <c r="T680" s="55"/>
    </row>
    <row r="681" spans="1:20" ht="12.75">
      <c r="A681" s="1043"/>
      <c r="B681" s="1044"/>
      <c r="C681" s="1003"/>
      <c r="D681" s="125" t="s">
        <v>7</v>
      </c>
      <c r="E681" s="125" t="s">
        <v>8</v>
      </c>
      <c r="F681" s="125" t="s">
        <v>9</v>
      </c>
      <c r="G681" s="125" t="s">
        <v>9</v>
      </c>
      <c r="H681" s="125" t="s">
        <v>9</v>
      </c>
      <c r="I681" s="125" t="s">
        <v>9</v>
      </c>
      <c r="J681" s="125" t="s">
        <v>22</v>
      </c>
      <c r="K681" s="125" t="s">
        <v>9</v>
      </c>
      <c r="L681" s="125" t="s">
        <v>22</v>
      </c>
      <c r="M681" s="125" t="s">
        <v>90</v>
      </c>
      <c r="N681" s="125" t="s">
        <v>10</v>
      </c>
      <c r="O681" s="125" t="s">
        <v>91</v>
      </c>
      <c r="P681" s="126" t="s">
        <v>27</v>
      </c>
      <c r="Q681" s="127" t="s">
        <v>28</v>
      </c>
      <c r="S681" s="55"/>
      <c r="T681" s="55"/>
    </row>
    <row r="682" spans="1:20" ht="13.5" thickBot="1">
      <c r="A682" s="128">
        <v>1</v>
      </c>
      <c r="B682" s="129">
        <v>2</v>
      </c>
      <c r="C682" s="130">
        <v>3</v>
      </c>
      <c r="D682" s="131">
        <v>4</v>
      </c>
      <c r="E682" s="131">
        <v>5</v>
      </c>
      <c r="F682" s="131">
        <v>6</v>
      </c>
      <c r="G682" s="131">
        <v>7</v>
      </c>
      <c r="H682" s="131">
        <v>8</v>
      </c>
      <c r="I682" s="131">
        <v>9</v>
      </c>
      <c r="J682" s="131">
        <v>10</v>
      </c>
      <c r="K682" s="131">
        <v>11</v>
      </c>
      <c r="L682" s="130">
        <v>12</v>
      </c>
      <c r="M682" s="131">
        <v>13</v>
      </c>
      <c r="N682" s="131">
        <v>14</v>
      </c>
      <c r="O682" s="132">
        <v>15</v>
      </c>
      <c r="P682" s="130">
        <v>16</v>
      </c>
      <c r="Q682" s="133">
        <v>17</v>
      </c>
      <c r="S682" s="55"/>
      <c r="T682" s="55"/>
    </row>
    <row r="683" spans="1:20" ht="12.75">
      <c r="A683" s="1897" t="s">
        <v>134</v>
      </c>
      <c r="B683" s="17">
        <v>1</v>
      </c>
      <c r="C683" s="2018" t="s">
        <v>419</v>
      </c>
      <c r="D683" s="2019">
        <v>14</v>
      </c>
      <c r="E683" s="2019">
        <v>2011</v>
      </c>
      <c r="F683" s="2020">
        <v>6.819</v>
      </c>
      <c r="G683" s="2020">
        <v>1.0962449999999999</v>
      </c>
      <c r="H683" s="2020">
        <v>3.04</v>
      </c>
      <c r="I683" s="2020">
        <v>2.6827549999999998</v>
      </c>
      <c r="J683" s="2020">
        <v>517.4</v>
      </c>
      <c r="K683" s="2020">
        <v>2.6827549999999998</v>
      </c>
      <c r="L683" s="2020">
        <v>517.4</v>
      </c>
      <c r="M683" s="2021">
        <v>5.1850695786625437E-3</v>
      </c>
      <c r="N683" s="2022">
        <v>274.13500000000005</v>
      </c>
      <c r="O683" s="2022">
        <v>1.4214090489466567</v>
      </c>
      <c r="P683" s="2022">
        <v>311.10417471975262</v>
      </c>
      <c r="Q683" s="2023">
        <v>85.284542936799397</v>
      </c>
      <c r="S683" s="55"/>
      <c r="T683" s="55"/>
    </row>
    <row r="684" spans="1:20" ht="12.75">
      <c r="A684" s="1904"/>
      <c r="B684" s="18">
        <v>2</v>
      </c>
      <c r="C684" s="1905" t="s">
        <v>414</v>
      </c>
      <c r="D684" s="1906">
        <v>21</v>
      </c>
      <c r="E684" s="1906">
        <v>2010</v>
      </c>
      <c r="F684" s="1907">
        <v>8.1</v>
      </c>
      <c r="G684" s="1907">
        <v>0.66300000000000003</v>
      </c>
      <c r="H684" s="1907">
        <v>2</v>
      </c>
      <c r="I684" s="1907">
        <v>5.4369999999999994</v>
      </c>
      <c r="J684" s="1907">
        <v>1013.26</v>
      </c>
      <c r="K684" s="1907">
        <v>5.4369999999999994</v>
      </c>
      <c r="L684" s="1907">
        <v>1013.26</v>
      </c>
      <c r="M684" s="1908">
        <v>5.3658488443242601E-3</v>
      </c>
      <c r="N684" s="1909">
        <v>274.13500000000005</v>
      </c>
      <c r="O684" s="1909">
        <v>1.4709669729388313</v>
      </c>
      <c r="P684" s="1909">
        <v>321.95093065945565</v>
      </c>
      <c r="Q684" s="1931">
        <v>88.258018376329886</v>
      </c>
      <c r="S684" s="55"/>
      <c r="T684" s="55"/>
    </row>
    <row r="685" spans="1:20" ht="12.75">
      <c r="A685" s="1904"/>
      <c r="B685" s="18">
        <v>3</v>
      </c>
      <c r="C685" s="1905" t="s">
        <v>1105</v>
      </c>
      <c r="D685" s="1906">
        <v>20</v>
      </c>
      <c r="E685" s="1906">
        <v>1975</v>
      </c>
      <c r="F685" s="1907">
        <v>11.367000000000001</v>
      </c>
      <c r="G685" s="1907">
        <v>1.8105</v>
      </c>
      <c r="H685" s="1907">
        <v>3.2</v>
      </c>
      <c r="I685" s="1907">
        <v>6.3564999999999996</v>
      </c>
      <c r="J685" s="1907">
        <v>1147.92</v>
      </c>
      <c r="K685" s="1907">
        <v>6.3564999999999996</v>
      </c>
      <c r="L685" s="1907">
        <v>1147.92</v>
      </c>
      <c r="M685" s="1908">
        <v>5.5374067879294716E-3</v>
      </c>
      <c r="N685" s="1909">
        <v>274.13500000000005</v>
      </c>
      <c r="O685" s="1909">
        <v>1.5179970098090461</v>
      </c>
      <c r="P685" s="1909">
        <v>332.24440727576831</v>
      </c>
      <c r="Q685" s="1931">
        <v>91.079820588542759</v>
      </c>
      <c r="S685" s="55"/>
      <c r="T685" s="55"/>
    </row>
    <row r="686" spans="1:20" ht="12.75">
      <c r="A686" s="1904"/>
      <c r="B686" s="18">
        <v>4</v>
      </c>
      <c r="C686" s="1905" t="s">
        <v>1106</v>
      </c>
      <c r="D686" s="1906">
        <v>20</v>
      </c>
      <c r="E686" s="1906">
        <v>1975</v>
      </c>
      <c r="F686" s="1907">
        <v>11.457000000000001</v>
      </c>
      <c r="G686" s="1907">
        <v>1.4025000000000001</v>
      </c>
      <c r="H686" s="1907">
        <v>3.2</v>
      </c>
      <c r="I686" s="1907">
        <v>6.8544999999999998</v>
      </c>
      <c r="J686" s="1907">
        <v>1127.03</v>
      </c>
      <c r="K686" s="1907">
        <v>6.8544999999999998</v>
      </c>
      <c r="L686" s="1907">
        <v>1127.03</v>
      </c>
      <c r="M686" s="1908">
        <v>6.0819144122161786E-3</v>
      </c>
      <c r="N686" s="1909">
        <v>274.13500000000005</v>
      </c>
      <c r="O686" s="1909">
        <v>1.6672656073928824</v>
      </c>
      <c r="P686" s="1909">
        <v>364.91486473297073</v>
      </c>
      <c r="Q686" s="1931">
        <v>100.03593644357295</v>
      </c>
      <c r="S686" s="55"/>
      <c r="T686" s="55"/>
    </row>
    <row r="687" spans="1:20" ht="12.75">
      <c r="A687" s="1904"/>
      <c r="B687" s="18">
        <v>5</v>
      </c>
      <c r="C687" s="2024"/>
      <c r="D687" s="2025"/>
      <c r="E687" s="2025"/>
      <c r="F687" s="2025"/>
      <c r="G687" s="2025"/>
      <c r="H687" s="2025"/>
      <c r="I687" s="2025"/>
      <c r="J687" s="2025"/>
      <c r="K687" s="2025"/>
      <c r="L687" s="2025"/>
      <c r="M687" s="2026"/>
      <c r="N687" s="533"/>
      <c r="O687" s="533"/>
      <c r="P687" s="533"/>
      <c r="Q687" s="1911"/>
      <c r="S687" s="55"/>
      <c r="T687" s="55"/>
    </row>
    <row r="688" spans="1:20" ht="12.75">
      <c r="A688" s="1904"/>
      <c r="B688" s="18">
        <v>6</v>
      </c>
      <c r="C688" s="2024"/>
      <c r="D688" s="2025"/>
      <c r="E688" s="2025"/>
      <c r="F688" s="2025"/>
      <c r="G688" s="2025"/>
      <c r="H688" s="2025"/>
      <c r="I688" s="2025"/>
      <c r="J688" s="2025"/>
      <c r="K688" s="2025"/>
      <c r="L688" s="2025"/>
      <c r="M688" s="2026"/>
      <c r="N688" s="533"/>
      <c r="O688" s="533"/>
      <c r="P688" s="533"/>
      <c r="Q688" s="1911"/>
      <c r="S688" s="55"/>
      <c r="T688" s="55"/>
    </row>
    <row r="689" spans="1:20" ht="12.75">
      <c r="A689" s="1904"/>
      <c r="B689" s="18">
        <v>7</v>
      </c>
      <c r="C689" s="2024"/>
      <c r="D689" s="2025"/>
      <c r="E689" s="2025"/>
      <c r="F689" s="2025"/>
      <c r="G689" s="2025"/>
      <c r="H689" s="2025"/>
      <c r="I689" s="2025"/>
      <c r="J689" s="2025"/>
      <c r="K689" s="2025"/>
      <c r="L689" s="2025"/>
      <c r="M689" s="2026"/>
      <c r="N689" s="533"/>
      <c r="O689" s="533"/>
      <c r="P689" s="533"/>
      <c r="Q689" s="1911"/>
      <c r="S689" s="55"/>
      <c r="T689" s="55"/>
    </row>
    <row r="690" spans="1:20" ht="12.75">
      <c r="A690" s="1904"/>
      <c r="B690" s="18">
        <v>8</v>
      </c>
      <c r="C690" s="2024"/>
      <c r="D690" s="2025"/>
      <c r="E690" s="2025"/>
      <c r="F690" s="2025"/>
      <c r="G690" s="2025"/>
      <c r="H690" s="2025"/>
      <c r="I690" s="2025"/>
      <c r="J690" s="2025"/>
      <c r="K690" s="2025"/>
      <c r="L690" s="2025"/>
      <c r="M690" s="2026"/>
      <c r="N690" s="533"/>
      <c r="O690" s="533"/>
      <c r="P690" s="533"/>
      <c r="Q690" s="1911"/>
      <c r="S690" s="55"/>
      <c r="T690" s="55"/>
    </row>
    <row r="691" spans="1:20" ht="12.75">
      <c r="A691" s="1904"/>
      <c r="B691" s="18">
        <v>9</v>
      </c>
      <c r="C691" s="2024"/>
      <c r="D691" s="2025"/>
      <c r="E691" s="2025"/>
      <c r="F691" s="2025"/>
      <c r="G691" s="2025"/>
      <c r="H691" s="2025"/>
      <c r="I691" s="2025"/>
      <c r="J691" s="2025"/>
      <c r="K691" s="2025"/>
      <c r="L691" s="2025"/>
      <c r="M691" s="2026"/>
      <c r="N691" s="533"/>
      <c r="O691" s="533"/>
      <c r="P691" s="533"/>
      <c r="Q691" s="1911"/>
      <c r="S691" s="55"/>
      <c r="T691" s="55"/>
    </row>
    <row r="692" spans="1:20" ht="13.5" thickBot="1">
      <c r="A692" s="1904"/>
      <c r="B692" s="18">
        <v>10</v>
      </c>
      <c r="C692" s="2027"/>
      <c r="D692" s="2028"/>
      <c r="E692" s="2028"/>
      <c r="F692" s="2028"/>
      <c r="G692" s="2028"/>
      <c r="H692" s="2028"/>
      <c r="I692" s="2028"/>
      <c r="J692" s="2028"/>
      <c r="K692" s="2028"/>
      <c r="L692" s="2028"/>
      <c r="M692" s="2029"/>
      <c r="N692" s="944"/>
      <c r="O692" s="944"/>
      <c r="P692" s="944"/>
      <c r="Q692" s="1912"/>
      <c r="S692" s="55"/>
      <c r="T692" s="55"/>
    </row>
    <row r="693" spans="1:20" ht="12.75">
      <c r="A693" s="1039" t="s">
        <v>163</v>
      </c>
      <c r="B693" s="108">
        <v>1</v>
      </c>
      <c r="C693" s="1934" t="s">
        <v>704</v>
      </c>
      <c r="D693" s="1875">
        <v>50</v>
      </c>
      <c r="E693" s="1875">
        <v>1985</v>
      </c>
      <c r="F693" s="1876">
        <v>47.085999999999999</v>
      </c>
      <c r="G693" s="1876">
        <v>6.375</v>
      </c>
      <c r="H693" s="1876">
        <v>8</v>
      </c>
      <c r="I693" s="1876">
        <v>32.710999999999999</v>
      </c>
      <c r="J693" s="1876">
        <v>3248.27</v>
      </c>
      <c r="K693" s="1876">
        <v>32.710999999999999</v>
      </c>
      <c r="L693" s="1876">
        <v>3248.27</v>
      </c>
      <c r="M693" s="1877">
        <v>1.0070283566329153E-2</v>
      </c>
      <c r="N693" s="1878">
        <v>274.13500000000005</v>
      </c>
      <c r="O693" s="1878">
        <v>2.7606171854556427</v>
      </c>
      <c r="P693" s="1878">
        <v>604.21701397974914</v>
      </c>
      <c r="Q693" s="1879">
        <v>165.63703112733856</v>
      </c>
      <c r="S693" s="55"/>
      <c r="T693" s="55"/>
    </row>
    <row r="694" spans="1:20" ht="12.75">
      <c r="A694" s="1040"/>
      <c r="B694" s="108">
        <v>2</v>
      </c>
      <c r="C694" s="1934" t="s">
        <v>412</v>
      </c>
      <c r="D694" s="1875">
        <v>11</v>
      </c>
      <c r="E694" s="1875">
        <v>1976</v>
      </c>
      <c r="F694" s="1876">
        <v>10.0661</v>
      </c>
      <c r="G694" s="1876">
        <v>1.071</v>
      </c>
      <c r="H694" s="1876">
        <v>1.6</v>
      </c>
      <c r="I694" s="1876">
        <v>7.3951020000000005</v>
      </c>
      <c r="J694" s="1876">
        <v>568.63</v>
      </c>
      <c r="K694" s="1876">
        <v>7.3951020000000005</v>
      </c>
      <c r="L694" s="1876">
        <v>568.63</v>
      </c>
      <c r="M694" s="1877">
        <v>1.3005121080491708E-2</v>
      </c>
      <c r="N694" s="1878">
        <v>274.13500000000005</v>
      </c>
      <c r="O694" s="1878">
        <v>3.5651588674005952</v>
      </c>
      <c r="P694" s="1878">
        <v>780.30726482950251</v>
      </c>
      <c r="Q694" s="1879">
        <v>213.9095320440357</v>
      </c>
      <c r="S694" s="55"/>
      <c r="T694" s="55"/>
    </row>
    <row r="695" spans="1:20" ht="12.75">
      <c r="A695" s="1040"/>
      <c r="B695" s="108">
        <v>3</v>
      </c>
      <c r="C695" s="1934" t="s">
        <v>1069</v>
      </c>
      <c r="D695" s="1875">
        <v>37</v>
      </c>
      <c r="E695" s="1875">
        <v>1986</v>
      </c>
      <c r="F695" s="1876">
        <v>40.85</v>
      </c>
      <c r="G695" s="1876">
        <v>3.6720000000000002</v>
      </c>
      <c r="H695" s="1876">
        <v>5.92</v>
      </c>
      <c r="I695" s="1876">
        <v>31.257995999999999</v>
      </c>
      <c r="J695" s="1876">
        <v>2244.37</v>
      </c>
      <c r="K695" s="1876">
        <v>31.257995999999999</v>
      </c>
      <c r="L695" s="1876">
        <v>2244.37</v>
      </c>
      <c r="M695" s="1877">
        <v>1.3927291845818649E-2</v>
      </c>
      <c r="N695" s="1878">
        <v>274.13500000000005</v>
      </c>
      <c r="O695" s="1878">
        <v>3.8179581501534958</v>
      </c>
      <c r="P695" s="1878">
        <v>835.63751074911897</v>
      </c>
      <c r="Q695" s="1879">
        <v>229.07748900920976</v>
      </c>
      <c r="S695" s="55"/>
      <c r="T695" s="55"/>
    </row>
    <row r="696" spans="1:20" ht="12.75">
      <c r="A696" s="1040"/>
      <c r="B696" s="108">
        <v>4</v>
      </c>
      <c r="C696" s="1934" t="s">
        <v>1070</v>
      </c>
      <c r="D696" s="1875">
        <v>52</v>
      </c>
      <c r="E696" s="1875">
        <v>1994</v>
      </c>
      <c r="F696" s="1876">
        <v>55.427999999999997</v>
      </c>
      <c r="G696" s="1876">
        <v>5.0744999999999996</v>
      </c>
      <c r="H696" s="1876">
        <v>8.32</v>
      </c>
      <c r="I696" s="1876">
        <v>42.033501000000001</v>
      </c>
      <c r="J696" s="1876">
        <v>3006.49</v>
      </c>
      <c r="K696" s="1876">
        <v>42.033501000000001</v>
      </c>
      <c r="L696" s="1876">
        <v>3006.49</v>
      </c>
      <c r="M696" s="1877">
        <v>1.3980921606258462E-2</v>
      </c>
      <c r="N696" s="1878">
        <v>274.13500000000005</v>
      </c>
      <c r="O696" s="1878">
        <v>3.832659944531664</v>
      </c>
      <c r="P696" s="1878">
        <v>838.85529637550769</v>
      </c>
      <c r="Q696" s="1879">
        <v>229.95959667189985</v>
      </c>
      <c r="S696" s="55"/>
      <c r="T696" s="55"/>
    </row>
    <row r="697" spans="1:20" ht="12.75">
      <c r="A697" s="1040"/>
      <c r="B697" s="108">
        <v>5</v>
      </c>
      <c r="C697" s="1934" t="s">
        <v>1071</v>
      </c>
      <c r="D697" s="1875">
        <v>10</v>
      </c>
      <c r="E697" s="1875">
        <v>1977</v>
      </c>
      <c r="F697" s="1876">
        <v>10.8185</v>
      </c>
      <c r="G697" s="1876">
        <v>1.071</v>
      </c>
      <c r="H697" s="1876">
        <v>1.6</v>
      </c>
      <c r="I697" s="1876">
        <v>8.1474980000000006</v>
      </c>
      <c r="J697" s="1876">
        <v>580.30999999999995</v>
      </c>
      <c r="K697" s="1876">
        <v>8.1474980000000006</v>
      </c>
      <c r="L697" s="1876">
        <v>580.30999999999995</v>
      </c>
      <c r="M697" s="1877">
        <v>1.4039906257000571E-2</v>
      </c>
      <c r="N697" s="1878">
        <v>274.13500000000005</v>
      </c>
      <c r="O697" s="1878">
        <v>3.8488297017628521</v>
      </c>
      <c r="P697" s="1878">
        <v>842.39437542003429</v>
      </c>
      <c r="Q697" s="1879">
        <v>230.92978210577115</v>
      </c>
      <c r="S697" s="55"/>
      <c r="T697" s="55"/>
    </row>
    <row r="698" spans="1:20" ht="12.75">
      <c r="A698" s="1040"/>
      <c r="B698" s="108">
        <v>6</v>
      </c>
      <c r="C698" s="1934" t="s">
        <v>1072</v>
      </c>
      <c r="D698" s="1875">
        <v>38</v>
      </c>
      <c r="E698" s="1875">
        <v>1987</v>
      </c>
      <c r="F698" s="1876">
        <v>42.726999999999997</v>
      </c>
      <c r="G698" s="1876">
        <v>3.621</v>
      </c>
      <c r="H698" s="1876">
        <v>7.36</v>
      </c>
      <c r="I698" s="1876">
        <v>31.745996999999999</v>
      </c>
      <c r="J698" s="1876">
        <v>2284.84</v>
      </c>
      <c r="K698" s="1876">
        <v>31.745996999999999</v>
      </c>
      <c r="L698" s="1876">
        <v>2284.84</v>
      </c>
      <c r="M698" s="1877">
        <v>1.3894188214492042E-2</v>
      </c>
      <c r="N698" s="1878">
        <v>281.65600000000001</v>
      </c>
      <c r="O698" s="1878">
        <v>3.9133814757409708</v>
      </c>
      <c r="P698" s="1878">
        <v>833.65129286952254</v>
      </c>
      <c r="Q698" s="1879">
        <v>234.80288854445826</v>
      </c>
      <c r="S698" s="55"/>
      <c r="T698" s="55"/>
    </row>
    <row r="699" spans="1:20" ht="12.75">
      <c r="A699" s="1040"/>
      <c r="B699" s="108">
        <v>7</v>
      </c>
      <c r="C699" s="1934" t="s">
        <v>706</v>
      </c>
      <c r="D699" s="1875">
        <v>38</v>
      </c>
      <c r="E699" s="1875">
        <v>1978</v>
      </c>
      <c r="F699" s="1876">
        <v>39.128999999999998</v>
      </c>
      <c r="G699" s="1876">
        <v>3.7270799999999999</v>
      </c>
      <c r="H699" s="1876">
        <v>5.92</v>
      </c>
      <c r="I699" s="1876">
        <v>29.481921</v>
      </c>
      <c r="J699" s="1876">
        <v>1934.43</v>
      </c>
      <c r="K699" s="1876">
        <v>29.481921</v>
      </c>
      <c r="L699" s="1876">
        <v>1934.43</v>
      </c>
      <c r="M699" s="1877">
        <v>1.5240624369969447E-2</v>
      </c>
      <c r="N699" s="1878">
        <v>274.13500000000005</v>
      </c>
      <c r="O699" s="1878">
        <v>4.1779885616615751</v>
      </c>
      <c r="P699" s="1878">
        <v>914.43746219816683</v>
      </c>
      <c r="Q699" s="1879">
        <v>250.67931369969449</v>
      </c>
      <c r="S699" s="55"/>
      <c r="T699" s="55"/>
    </row>
    <row r="700" spans="1:20" ht="12.75">
      <c r="A700" s="1040"/>
      <c r="B700" s="108">
        <v>8</v>
      </c>
      <c r="C700" s="1934" t="s">
        <v>705</v>
      </c>
      <c r="D700" s="1875">
        <v>19</v>
      </c>
      <c r="E700" s="1875">
        <v>1969</v>
      </c>
      <c r="F700" s="1876">
        <v>18.805</v>
      </c>
      <c r="G700" s="1876">
        <v>1.734</v>
      </c>
      <c r="H700" s="1876">
        <v>0</v>
      </c>
      <c r="I700" s="1876">
        <v>17.071000999999999</v>
      </c>
      <c r="J700" s="1876">
        <v>1148.45</v>
      </c>
      <c r="K700" s="1876">
        <v>17.071000999999999</v>
      </c>
      <c r="L700" s="1876">
        <v>1148.45</v>
      </c>
      <c r="M700" s="1877">
        <v>1.4864383299229395E-2</v>
      </c>
      <c r="N700" s="1878">
        <v>281.65600000000001</v>
      </c>
      <c r="O700" s="1878">
        <v>4.1866427425277548</v>
      </c>
      <c r="P700" s="1878">
        <v>891.86299795376362</v>
      </c>
      <c r="Q700" s="1879">
        <v>251.19856455166524</v>
      </c>
      <c r="S700" s="55"/>
      <c r="T700" s="55"/>
    </row>
    <row r="701" spans="1:20" ht="12.75">
      <c r="A701" s="1040"/>
      <c r="B701" s="108">
        <v>9</v>
      </c>
      <c r="C701" s="1934" t="s">
        <v>1073</v>
      </c>
      <c r="D701" s="1875">
        <v>37</v>
      </c>
      <c r="E701" s="1875">
        <v>1983</v>
      </c>
      <c r="F701" s="1876">
        <v>42.01</v>
      </c>
      <c r="G701" s="1876">
        <v>4.08</v>
      </c>
      <c r="H701" s="1876">
        <v>6.08</v>
      </c>
      <c r="I701" s="1876">
        <v>31.849999</v>
      </c>
      <c r="J701" s="1876">
        <v>2034.47</v>
      </c>
      <c r="K701" s="1876">
        <v>31.849999</v>
      </c>
      <c r="L701" s="1876">
        <v>2034.47</v>
      </c>
      <c r="M701" s="1877">
        <v>1.5655182430805076E-2</v>
      </c>
      <c r="N701" s="1878">
        <v>274.13500000000005</v>
      </c>
      <c r="O701" s="1878">
        <v>4.29163343566875</v>
      </c>
      <c r="P701" s="1878">
        <v>939.31094584830453</v>
      </c>
      <c r="Q701" s="1879">
        <v>257.49800614012503</v>
      </c>
      <c r="S701" s="55"/>
      <c r="T701" s="55"/>
    </row>
    <row r="702" spans="1:20" ht="13.5" thickBot="1">
      <c r="A702" s="1040"/>
      <c r="B702" s="187">
        <v>10</v>
      </c>
      <c r="C702" s="1935" t="s">
        <v>1074</v>
      </c>
      <c r="D702" s="1881">
        <v>73</v>
      </c>
      <c r="E702" s="1881">
        <v>1966</v>
      </c>
      <c r="F702" s="1882">
        <v>40.496000000000002</v>
      </c>
      <c r="G702" s="1882">
        <v>5.788551</v>
      </c>
      <c r="H702" s="1882">
        <v>0.76</v>
      </c>
      <c r="I702" s="1882">
        <v>33.947455000000005</v>
      </c>
      <c r="J702" s="1882">
        <v>2087.0500000000002</v>
      </c>
      <c r="K702" s="1882">
        <v>33.947455000000005</v>
      </c>
      <c r="L702" s="1882">
        <v>2087.0500000000002</v>
      </c>
      <c r="M702" s="1883">
        <v>1.6265760283653962E-2</v>
      </c>
      <c r="N702" s="1884">
        <v>274.13500000000005</v>
      </c>
      <c r="O702" s="1884">
        <v>4.4590141953594795</v>
      </c>
      <c r="P702" s="1884">
        <v>975.94561701923772</v>
      </c>
      <c r="Q702" s="1885">
        <v>267.5408517215688</v>
      </c>
      <c r="S702" s="55"/>
      <c r="T702" s="55"/>
    </row>
    <row r="703" spans="1:20" ht="12.75">
      <c r="A703" s="1032" t="s">
        <v>174</v>
      </c>
      <c r="B703" s="188">
        <v>1</v>
      </c>
      <c r="C703" s="1936" t="s">
        <v>1075</v>
      </c>
      <c r="D703" s="1887">
        <v>8</v>
      </c>
      <c r="E703" s="1887">
        <v>1980</v>
      </c>
      <c r="F703" s="1888">
        <v>10.727</v>
      </c>
      <c r="G703" s="1888">
        <v>0.51</v>
      </c>
      <c r="H703" s="1888">
        <v>1.28</v>
      </c>
      <c r="I703" s="1888">
        <v>8.9369999999999994</v>
      </c>
      <c r="J703" s="1888">
        <v>627.78</v>
      </c>
      <c r="K703" s="1888">
        <v>8.9369999999999994</v>
      </c>
      <c r="L703" s="1888">
        <v>627.78</v>
      </c>
      <c r="M703" s="1889">
        <v>1.4235878811048456E-2</v>
      </c>
      <c r="N703" s="1890">
        <v>274.13500000000005</v>
      </c>
      <c r="O703" s="1890">
        <v>3.9025526378667692</v>
      </c>
      <c r="P703" s="1890">
        <v>854.15272866290741</v>
      </c>
      <c r="Q703" s="1891">
        <v>234.15315827200618</v>
      </c>
      <c r="S703" s="55"/>
      <c r="T703" s="55"/>
    </row>
    <row r="704" spans="1:20" ht="12.75">
      <c r="A704" s="1033"/>
      <c r="B704" s="191">
        <v>2</v>
      </c>
      <c r="C704" s="1937" t="s">
        <v>1076</v>
      </c>
      <c r="D704" s="1938">
        <v>8</v>
      </c>
      <c r="E704" s="1938">
        <v>1970</v>
      </c>
      <c r="F704" s="1894">
        <v>8.2257999999999996</v>
      </c>
      <c r="G704" s="1894">
        <v>2.0910000000000002</v>
      </c>
      <c r="H704" s="1894">
        <v>0</v>
      </c>
      <c r="I704" s="1894">
        <v>6.1348000000000003</v>
      </c>
      <c r="J704" s="1894">
        <v>389.07</v>
      </c>
      <c r="K704" s="1894">
        <v>6.1348000000000003</v>
      </c>
      <c r="L704" s="1894">
        <v>389.07</v>
      </c>
      <c r="M704" s="1895">
        <v>1.5767856683887218E-2</v>
      </c>
      <c r="N704" s="1893">
        <v>274.13500000000005</v>
      </c>
      <c r="O704" s="1893">
        <v>4.322521392037423</v>
      </c>
      <c r="P704" s="1893">
        <v>946.07140103323309</v>
      </c>
      <c r="Q704" s="1896">
        <v>259.35128352224541</v>
      </c>
      <c r="S704" s="55"/>
      <c r="T704" s="55"/>
    </row>
    <row r="705" spans="1:20" ht="12.75">
      <c r="A705" s="1033"/>
      <c r="B705" s="191">
        <v>3</v>
      </c>
      <c r="C705" s="1937" t="s">
        <v>707</v>
      </c>
      <c r="D705" s="1938">
        <v>24</v>
      </c>
      <c r="E705" s="1938">
        <v>1965</v>
      </c>
      <c r="F705" s="1894">
        <v>20.479500000000002</v>
      </c>
      <c r="G705" s="1894">
        <v>1.8360000000000001</v>
      </c>
      <c r="H705" s="1894">
        <v>0.24</v>
      </c>
      <c r="I705" s="1894">
        <v>18.403499</v>
      </c>
      <c r="J705" s="1894">
        <v>1110.8699999999999</v>
      </c>
      <c r="K705" s="1894">
        <v>18.403499</v>
      </c>
      <c r="L705" s="1894">
        <v>1110.8699999999999</v>
      </c>
      <c r="M705" s="1895">
        <v>1.6566744083466114E-2</v>
      </c>
      <c r="N705" s="1893">
        <v>274.13500000000005</v>
      </c>
      <c r="O705" s="1893">
        <v>4.5415243893209842</v>
      </c>
      <c r="P705" s="1893">
        <v>994.00464500796681</v>
      </c>
      <c r="Q705" s="1896">
        <v>272.491463359259</v>
      </c>
      <c r="S705" s="55"/>
      <c r="T705" s="55"/>
    </row>
    <row r="706" spans="1:20" ht="12.75">
      <c r="A706" s="1033"/>
      <c r="B706" s="191">
        <v>4</v>
      </c>
      <c r="C706" s="1937" t="s">
        <v>1077</v>
      </c>
      <c r="D706" s="1938">
        <v>33</v>
      </c>
      <c r="E706" s="1938">
        <v>1985</v>
      </c>
      <c r="F706" s="1894">
        <v>43.963999999999999</v>
      </c>
      <c r="G706" s="1894">
        <v>3.706782</v>
      </c>
      <c r="H706" s="1894">
        <v>5.28</v>
      </c>
      <c r="I706" s="1894">
        <v>34.977218000000001</v>
      </c>
      <c r="J706" s="1894">
        <v>2059.6</v>
      </c>
      <c r="K706" s="1894">
        <v>34.977218000000001</v>
      </c>
      <c r="L706" s="1894">
        <v>2059.6</v>
      </c>
      <c r="M706" s="1895">
        <v>1.6982529617401439E-2</v>
      </c>
      <c r="N706" s="1893">
        <v>274.13500000000005</v>
      </c>
      <c r="O706" s="1893">
        <v>4.6555057566663445</v>
      </c>
      <c r="P706" s="1893">
        <v>1018.9517770440864</v>
      </c>
      <c r="Q706" s="1896">
        <v>279.33034539998067</v>
      </c>
      <c r="S706" s="55"/>
      <c r="T706" s="55"/>
    </row>
    <row r="707" spans="1:20" ht="12.75">
      <c r="A707" s="1033"/>
      <c r="B707" s="191">
        <v>5</v>
      </c>
      <c r="C707" s="1937" t="s">
        <v>1078</v>
      </c>
      <c r="D707" s="1938">
        <v>33</v>
      </c>
      <c r="E707" s="1938">
        <v>1978</v>
      </c>
      <c r="F707" s="1894">
        <v>21.875</v>
      </c>
      <c r="G707" s="1894">
        <v>2.754</v>
      </c>
      <c r="H707" s="1894">
        <v>0.27</v>
      </c>
      <c r="I707" s="1894">
        <v>18.850998000000001</v>
      </c>
      <c r="J707" s="1894">
        <v>1095.47</v>
      </c>
      <c r="K707" s="1894">
        <v>18.850998000000001</v>
      </c>
      <c r="L707" s="1894">
        <v>1095.47</v>
      </c>
      <c r="M707" s="1895">
        <v>1.720813714661287E-2</v>
      </c>
      <c r="N707" s="1893">
        <v>274.13500000000005</v>
      </c>
      <c r="O707" s="1893">
        <v>4.71735267668672</v>
      </c>
      <c r="P707" s="1893">
        <v>1032.4882287967723</v>
      </c>
      <c r="Q707" s="1896">
        <v>283.04116060120322</v>
      </c>
      <c r="S707" s="55"/>
      <c r="T707" s="55"/>
    </row>
    <row r="708" spans="1:20" ht="12.75">
      <c r="A708" s="1033"/>
      <c r="B708" s="191">
        <v>6</v>
      </c>
      <c r="C708" s="1937" t="s">
        <v>1079</v>
      </c>
      <c r="D708" s="1938">
        <v>20</v>
      </c>
      <c r="E708" s="1938">
        <v>0</v>
      </c>
      <c r="F708" s="1894">
        <v>19.628</v>
      </c>
      <c r="G708" s="1894">
        <v>0</v>
      </c>
      <c r="H708" s="1894">
        <v>0</v>
      </c>
      <c r="I708" s="1894">
        <v>19.628001000000001</v>
      </c>
      <c r="J708" s="1894">
        <v>1135.0999999999999</v>
      </c>
      <c r="K708" s="1894">
        <v>19.628001000000001</v>
      </c>
      <c r="L708" s="1894">
        <v>1135.0999999999999</v>
      </c>
      <c r="M708" s="1895">
        <v>1.7291869438815964E-2</v>
      </c>
      <c r="N708" s="1893">
        <v>274.13500000000005</v>
      </c>
      <c r="O708" s="1893">
        <v>4.7403066286098152</v>
      </c>
      <c r="P708" s="1893">
        <v>1037.5121663289578</v>
      </c>
      <c r="Q708" s="1896">
        <v>284.41839771658891</v>
      </c>
      <c r="S708" s="55"/>
      <c r="T708" s="55"/>
    </row>
    <row r="709" spans="1:20" ht="12.75">
      <c r="A709" s="1033"/>
      <c r="B709" s="191">
        <v>7</v>
      </c>
      <c r="C709" s="1937" t="s">
        <v>1080</v>
      </c>
      <c r="D709" s="1938">
        <v>12</v>
      </c>
      <c r="E709" s="1938">
        <v>1972</v>
      </c>
      <c r="F709" s="1894">
        <v>10.926500000000001</v>
      </c>
      <c r="G709" s="1894">
        <v>1.4739</v>
      </c>
      <c r="H709" s="1894">
        <v>0</v>
      </c>
      <c r="I709" s="1894">
        <v>9.4526020000000006</v>
      </c>
      <c r="J709" s="1894">
        <v>538.39</v>
      </c>
      <c r="K709" s="1894">
        <v>9.4526020000000006</v>
      </c>
      <c r="L709" s="1894">
        <v>538.39</v>
      </c>
      <c r="M709" s="1895">
        <v>1.755716488047698E-2</v>
      </c>
      <c r="N709" s="1893">
        <v>274.13500000000005</v>
      </c>
      <c r="O709" s="1893">
        <v>4.8130333945095574</v>
      </c>
      <c r="P709" s="1893">
        <v>1053.4298928286187</v>
      </c>
      <c r="Q709" s="1896">
        <v>288.78200367057343</v>
      </c>
      <c r="S709" s="55"/>
      <c r="T709" s="55"/>
    </row>
    <row r="710" spans="1:20" ht="12.75">
      <c r="A710" s="1033"/>
      <c r="B710" s="191">
        <v>8</v>
      </c>
      <c r="C710" s="1937" t="s">
        <v>1081</v>
      </c>
      <c r="D710" s="1938">
        <v>45</v>
      </c>
      <c r="E710" s="1938">
        <v>1973</v>
      </c>
      <c r="F710" s="1894">
        <v>22.863</v>
      </c>
      <c r="G710" s="1894">
        <v>0</v>
      </c>
      <c r="H710" s="1894">
        <v>0</v>
      </c>
      <c r="I710" s="1894">
        <v>22.863002999999999</v>
      </c>
      <c r="J710" s="1894">
        <v>1179.28</v>
      </c>
      <c r="K710" s="1894">
        <v>22.863002999999999</v>
      </c>
      <c r="L710" s="1894">
        <v>1179.28</v>
      </c>
      <c r="M710" s="1895">
        <v>1.9387255783189741E-2</v>
      </c>
      <c r="N710" s="1893">
        <v>274.13500000000005</v>
      </c>
      <c r="O710" s="1893">
        <v>5.3147253641247207</v>
      </c>
      <c r="P710" s="1893">
        <v>1163.2353469913846</v>
      </c>
      <c r="Q710" s="1896">
        <v>318.88352184748328</v>
      </c>
      <c r="S710" s="55"/>
      <c r="T710" s="55"/>
    </row>
    <row r="711" spans="1:20" ht="12.75">
      <c r="A711" s="1033"/>
      <c r="B711" s="191">
        <v>9</v>
      </c>
      <c r="C711" s="1937" t="s">
        <v>1082</v>
      </c>
      <c r="D711" s="1938">
        <v>51</v>
      </c>
      <c r="E711" s="1938">
        <v>1986</v>
      </c>
      <c r="F711" s="1894">
        <v>47.249000000000002</v>
      </c>
      <c r="G711" s="1894">
        <v>4.6154999999999999</v>
      </c>
      <c r="H711" s="1894">
        <v>6.79</v>
      </c>
      <c r="I711" s="1894">
        <v>35.843496000000002</v>
      </c>
      <c r="J711" s="1894">
        <v>1842.82</v>
      </c>
      <c r="K711" s="1894">
        <v>35.843496000000002</v>
      </c>
      <c r="L711" s="1894">
        <v>1842.82</v>
      </c>
      <c r="M711" s="1895">
        <v>1.9450351092347599E-2</v>
      </c>
      <c r="N711" s="1893">
        <v>274.13500000000005</v>
      </c>
      <c r="O711" s="1893">
        <v>5.3320219967007105</v>
      </c>
      <c r="P711" s="1893">
        <v>1167.0210655408559</v>
      </c>
      <c r="Q711" s="1896">
        <v>319.9213198020426</v>
      </c>
      <c r="S711" s="55"/>
      <c r="T711" s="55"/>
    </row>
    <row r="712" spans="1:20" ht="13.5" thickBot="1">
      <c r="A712" s="1034"/>
      <c r="B712" s="194">
        <v>10</v>
      </c>
      <c r="C712" s="1939" t="s">
        <v>413</v>
      </c>
      <c r="D712" s="1940">
        <v>12</v>
      </c>
      <c r="E712" s="1940">
        <v>1967</v>
      </c>
      <c r="F712" s="1941">
        <v>13.946</v>
      </c>
      <c r="G712" s="1941">
        <v>1.9890000000000001</v>
      </c>
      <c r="H712" s="1941">
        <v>0</v>
      </c>
      <c r="I712" s="1941">
        <v>11.956999</v>
      </c>
      <c r="J712" s="1941">
        <v>529.73</v>
      </c>
      <c r="K712" s="1941">
        <v>11.956999</v>
      </c>
      <c r="L712" s="1941">
        <v>529.73</v>
      </c>
      <c r="M712" s="1942">
        <v>2.2571874351084514E-2</v>
      </c>
      <c r="N712" s="1943">
        <v>274.13500000000005</v>
      </c>
      <c r="O712" s="1943">
        <v>6.1877407752345546</v>
      </c>
      <c r="P712" s="1943">
        <v>1354.3124610650707</v>
      </c>
      <c r="Q712" s="1944">
        <v>371.26444651407326</v>
      </c>
      <c r="S712" s="55"/>
      <c r="T712" s="55"/>
    </row>
    <row r="713" spans="1:20" ht="12.75">
      <c r="F713" s="123"/>
      <c r="G713" s="123"/>
      <c r="H713" s="123"/>
      <c r="I713" s="123"/>
      <c r="S713" s="55"/>
      <c r="T713" s="55"/>
    </row>
    <row r="714" spans="1:20" ht="12.75">
      <c r="F714" s="123"/>
      <c r="G714" s="123"/>
      <c r="H714" s="123"/>
      <c r="I714" s="123"/>
      <c r="S714" s="55"/>
      <c r="T714" s="55"/>
    </row>
    <row r="715" spans="1:20" ht="15">
      <c r="A715" s="1011" t="s">
        <v>402</v>
      </c>
      <c r="B715" s="1011"/>
      <c r="C715" s="1011"/>
      <c r="D715" s="1011"/>
      <c r="E715" s="1011"/>
      <c r="F715" s="1011"/>
      <c r="G715" s="1011"/>
      <c r="H715" s="1011"/>
      <c r="I715" s="1011"/>
      <c r="J715" s="1011"/>
      <c r="K715" s="1011"/>
      <c r="L715" s="1011"/>
      <c r="M715" s="1011"/>
      <c r="N715" s="1011"/>
      <c r="O715" s="1011"/>
      <c r="P715" s="1011"/>
      <c r="Q715" s="1011"/>
      <c r="S715" s="601"/>
      <c r="T715" s="601"/>
    </row>
    <row r="716" spans="1:20" ht="12.75">
      <c r="A716" s="1016" t="s">
        <v>773</v>
      </c>
      <c r="B716" s="1016"/>
      <c r="C716" s="1016"/>
      <c r="D716" s="1016"/>
      <c r="E716" s="1016"/>
      <c r="F716" s="1016"/>
      <c r="G716" s="1016"/>
      <c r="H716" s="1016"/>
      <c r="I716" s="1016"/>
      <c r="J716" s="1016"/>
      <c r="K716" s="1016"/>
      <c r="L716" s="1016"/>
      <c r="M716" s="1016"/>
      <c r="N716" s="1016"/>
      <c r="O716" s="1016"/>
      <c r="P716" s="1016"/>
      <c r="Q716" s="1016"/>
      <c r="S716" s="55"/>
      <c r="T716" s="55"/>
    </row>
    <row r="717" spans="1:20" ht="13.5" thickBot="1">
      <c r="F717" s="123"/>
      <c r="G717" s="123"/>
      <c r="H717" s="123"/>
      <c r="I717" s="123"/>
      <c r="S717" s="55"/>
      <c r="T717" s="55"/>
    </row>
    <row r="718" spans="1:20" ht="12.75">
      <c r="A718" s="994" t="s">
        <v>1</v>
      </c>
      <c r="B718" s="997" t="s">
        <v>0</v>
      </c>
      <c r="C718" s="1000" t="s">
        <v>2</v>
      </c>
      <c r="D718" s="1000" t="s">
        <v>3</v>
      </c>
      <c r="E718" s="1000" t="s">
        <v>13</v>
      </c>
      <c r="F718" s="1004" t="s">
        <v>14</v>
      </c>
      <c r="G718" s="1005"/>
      <c r="H718" s="1005"/>
      <c r="I718" s="1006"/>
      <c r="J718" s="1000" t="s">
        <v>4</v>
      </c>
      <c r="K718" s="1000" t="s">
        <v>15</v>
      </c>
      <c r="L718" s="1000" t="s">
        <v>5</v>
      </c>
      <c r="M718" s="1000" t="s">
        <v>6</v>
      </c>
      <c r="N718" s="1000" t="s">
        <v>16</v>
      </c>
      <c r="O718" s="1000" t="s">
        <v>17</v>
      </c>
      <c r="P718" s="1000" t="s">
        <v>25</v>
      </c>
      <c r="Q718" s="1009" t="s">
        <v>26</v>
      </c>
      <c r="S718" s="55"/>
      <c r="T718" s="55"/>
    </row>
    <row r="719" spans="1:20" ht="33.75">
      <c r="A719" s="995"/>
      <c r="B719" s="998"/>
      <c r="C719" s="1001"/>
      <c r="D719" s="1003"/>
      <c r="E719" s="1003"/>
      <c r="F719" s="21" t="s">
        <v>18</v>
      </c>
      <c r="G719" s="21" t="s">
        <v>19</v>
      </c>
      <c r="H719" s="21" t="s">
        <v>20</v>
      </c>
      <c r="I719" s="21" t="s">
        <v>21</v>
      </c>
      <c r="J719" s="1003"/>
      <c r="K719" s="1003"/>
      <c r="L719" s="1003"/>
      <c r="M719" s="1003"/>
      <c r="N719" s="1003"/>
      <c r="O719" s="1003"/>
      <c r="P719" s="1003"/>
      <c r="Q719" s="1010"/>
      <c r="S719" s="55"/>
      <c r="T719" s="55"/>
    </row>
    <row r="720" spans="1:20" ht="13.5" thickBot="1">
      <c r="A720" s="996"/>
      <c r="B720" s="999"/>
      <c r="C720" s="1002"/>
      <c r="D720" s="40" t="s">
        <v>7</v>
      </c>
      <c r="E720" s="40" t="s">
        <v>8</v>
      </c>
      <c r="F720" s="40" t="s">
        <v>9</v>
      </c>
      <c r="G720" s="40" t="s">
        <v>9</v>
      </c>
      <c r="H720" s="40" t="s">
        <v>9</v>
      </c>
      <c r="I720" s="40" t="s">
        <v>9</v>
      </c>
      <c r="J720" s="40" t="s">
        <v>22</v>
      </c>
      <c r="K720" s="40" t="s">
        <v>9</v>
      </c>
      <c r="L720" s="40" t="s">
        <v>22</v>
      </c>
      <c r="M720" s="40" t="s">
        <v>78</v>
      </c>
      <c r="N720" s="40" t="s">
        <v>10</v>
      </c>
      <c r="O720" s="40" t="s">
        <v>79</v>
      </c>
      <c r="P720" s="40" t="s">
        <v>27</v>
      </c>
      <c r="Q720" s="42" t="s">
        <v>28</v>
      </c>
      <c r="S720" s="55"/>
      <c r="T720" s="55"/>
    </row>
    <row r="721" spans="1:20" ht="12.75" customHeight="1">
      <c r="A721" s="1017" t="s">
        <v>430</v>
      </c>
      <c r="B721" s="17">
        <v>1</v>
      </c>
      <c r="C721" s="427" t="s">
        <v>774</v>
      </c>
      <c r="D721" s="428">
        <v>22</v>
      </c>
      <c r="E721" s="377" t="s">
        <v>52</v>
      </c>
      <c r="F721" s="313">
        <f t="shared" ref="F721:F730" si="65">SUM(G721:I721)</f>
        <v>9.8010000000000002</v>
      </c>
      <c r="G721" s="313">
        <v>2.7196800000000003</v>
      </c>
      <c r="H721" s="313">
        <v>3.52</v>
      </c>
      <c r="I721" s="313">
        <v>3.5613200000000003</v>
      </c>
      <c r="J721" s="96">
        <v>1230.47</v>
      </c>
      <c r="K721" s="585">
        <v>3.5613200000000003</v>
      </c>
      <c r="L721" s="96">
        <v>1230.47</v>
      </c>
      <c r="M721" s="314">
        <f>K721/L721</f>
        <v>2.8942761708940488E-3</v>
      </c>
      <c r="N721" s="313">
        <v>251.136</v>
      </c>
      <c r="O721" s="318">
        <f>M721*N721</f>
        <v>0.72685694045364779</v>
      </c>
      <c r="P721" s="318">
        <f>M721*60*1000</f>
        <v>173.65657025364291</v>
      </c>
      <c r="Q721" s="150">
        <f>P721*N721/1000</f>
        <v>43.611416427218863</v>
      </c>
      <c r="S721" s="55"/>
      <c r="T721" s="55"/>
    </row>
    <row r="722" spans="1:20" ht="12.75">
      <c r="A722" s="1018"/>
      <c r="B722" s="18">
        <v>2</v>
      </c>
      <c r="C722" s="430" t="s">
        <v>775</v>
      </c>
      <c r="D722" s="377">
        <v>20</v>
      </c>
      <c r="E722" s="377" t="s">
        <v>52</v>
      </c>
      <c r="F722" s="477">
        <f t="shared" si="65"/>
        <v>9.2224000000000004</v>
      </c>
      <c r="G722" s="477">
        <v>1.9831000000000001</v>
      </c>
      <c r="H722" s="477">
        <v>3.2</v>
      </c>
      <c r="I722" s="477">
        <v>4.0392999999999999</v>
      </c>
      <c r="J722" s="380">
        <v>1298.9000000000001</v>
      </c>
      <c r="K722" s="378">
        <v>4.0392999999999999</v>
      </c>
      <c r="L722" s="380">
        <v>1298.9000000000001</v>
      </c>
      <c r="M722" s="431">
        <f>K722/L722</f>
        <v>3.1097852028639616E-3</v>
      </c>
      <c r="N722" s="313">
        <v>251.136</v>
      </c>
      <c r="O722" s="154">
        <f t="shared" ref="O722:O740" si="66">M722*N722</f>
        <v>0.78097901670644387</v>
      </c>
      <c r="P722" s="318">
        <f t="shared" ref="P722:P740" si="67">M722*60*1000</f>
        <v>186.5871121718377</v>
      </c>
      <c r="Q722" s="155">
        <f t="shared" ref="Q722:Q740" si="68">P722*N722/1000</f>
        <v>46.85874100238663</v>
      </c>
      <c r="S722" s="55"/>
      <c r="T722" s="55"/>
    </row>
    <row r="723" spans="1:20" ht="12.75">
      <c r="A723" s="1018"/>
      <c r="B723" s="18">
        <v>3</v>
      </c>
      <c r="C723" s="430" t="s">
        <v>776</v>
      </c>
      <c r="D723" s="377">
        <v>18</v>
      </c>
      <c r="E723" s="377" t="s">
        <v>52</v>
      </c>
      <c r="F723" s="477">
        <f t="shared" si="65"/>
        <v>8.4030000000000005</v>
      </c>
      <c r="G723" s="477">
        <v>2.3460000000000001</v>
      </c>
      <c r="H723" s="477">
        <v>2.88</v>
      </c>
      <c r="I723" s="477">
        <v>3.177</v>
      </c>
      <c r="J723" s="380">
        <v>993.94</v>
      </c>
      <c r="K723" s="378">
        <v>3.177</v>
      </c>
      <c r="L723" s="380">
        <v>993.94</v>
      </c>
      <c r="M723" s="431">
        <f t="shared" ref="M723:M730" si="69">K723/L723</f>
        <v>3.1963700022134131E-3</v>
      </c>
      <c r="N723" s="313">
        <v>251.136</v>
      </c>
      <c r="O723" s="154">
        <f t="shared" si="66"/>
        <v>0.80272357687586771</v>
      </c>
      <c r="P723" s="318">
        <f t="shared" si="67"/>
        <v>191.78220013280477</v>
      </c>
      <c r="Q723" s="155">
        <f t="shared" si="68"/>
        <v>48.163414612552053</v>
      </c>
      <c r="S723" s="55"/>
      <c r="T723" s="55"/>
    </row>
    <row r="724" spans="1:20" ht="12.75">
      <c r="A724" s="1018"/>
      <c r="B724" s="18">
        <v>4</v>
      </c>
      <c r="C724" s="430" t="s">
        <v>777</v>
      </c>
      <c r="D724" s="377">
        <v>45</v>
      </c>
      <c r="E724" s="377">
        <v>1977</v>
      </c>
      <c r="F724" s="477">
        <f t="shared" si="65"/>
        <v>21.148000000000003</v>
      </c>
      <c r="G724" s="477">
        <v>5.1959490000000006</v>
      </c>
      <c r="H724" s="477">
        <v>7.2</v>
      </c>
      <c r="I724" s="477">
        <v>8.7520509999999998</v>
      </c>
      <c r="J724" s="380">
        <v>2328.87</v>
      </c>
      <c r="K724" s="378">
        <v>8.7520509999999998</v>
      </c>
      <c r="L724" s="380">
        <v>2328.87</v>
      </c>
      <c r="M724" s="431">
        <f t="shared" si="69"/>
        <v>3.7580676465410264E-3</v>
      </c>
      <c r="N724" s="313">
        <v>251.136</v>
      </c>
      <c r="O724" s="154">
        <f t="shared" si="66"/>
        <v>0.94378607648172719</v>
      </c>
      <c r="P724" s="318">
        <f t="shared" si="67"/>
        <v>225.48405879246158</v>
      </c>
      <c r="Q724" s="155">
        <f t="shared" si="68"/>
        <v>56.627164588903632</v>
      </c>
      <c r="S724" s="55"/>
      <c r="T724" s="55"/>
    </row>
    <row r="725" spans="1:20" ht="12.75">
      <c r="A725" s="1018"/>
      <c r="B725" s="18">
        <v>5</v>
      </c>
      <c r="C725" s="430" t="s">
        <v>778</v>
      </c>
      <c r="D725" s="377">
        <v>26</v>
      </c>
      <c r="E725" s="377">
        <v>2011</v>
      </c>
      <c r="F725" s="477">
        <f t="shared" si="65"/>
        <v>11.847999999999999</v>
      </c>
      <c r="G725" s="477">
        <v>1.1898600000000001</v>
      </c>
      <c r="H725" s="477">
        <v>4.16</v>
      </c>
      <c r="I725" s="477">
        <v>6.4981399999999994</v>
      </c>
      <c r="J725" s="380">
        <v>1401.78</v>
      </c>
      <c r="K725" s="378">
        <v>6.4981399999999994</v>
      </c>
      <c r="L725" s="380">
        <v>1401.78</v>
      </c>
      <c r="M725" s="431">
        <f t="shared" si="69"/>
        <v>4.6356346930331435E-3</v>
      </c>
      <c r="N725" s="313">
        <v>251.136</v>
      </c>
      <c r="O725" s="154">
        <f t="shared" si="66"/>
        <v>1.1641747542695715</v>
      </c>
      <c r="P725" s="318">
        <f t="shared" si="67"/>
        <v>278.13808158198862</v>
      </c>
      <c r="Q725" s="155">
        <f t="shared" si="68"/>
        <v>69.850485256174295</v>
      </c>
      <c r="S725" s="55"/>
      <c r="T725" s="55"/>
    </row>
    <row r="726" spans="1:20" ht="12.75">
      <c r="A726" s="1018"/>
      <c r="B726" s="18">
        <v>6</v>
      </c>
      <c r="C726" s="430" t="s">
        <v>779</v>
      </c>
      <c r="D726" s="377">
        <v>40</v>
      </c>
      <c r="E726" s="377" t="s">
        <v>52</v>
      </c>
      <c r="F726" s="477">
        <f t="shared" si="65"/>
        <v>21.506999999999998</v>
      </c>
      <c r="G726" s="477">
        <v>4.4194800000000001</v>
      </c>
      <c r="H726" s="477">
        <v>6.4</v>
      </c>
      <c r="I726" s="477">
        <v>10.687519999999999</v>
      </c>
      <c r="J726" s="380">
        <v>2286.35</v>
      </c>
      <c r="K726" s="378">
        <v>10.687519999999999</v>
      </c>
      <c r="L726" s="380">
        <v>2286.35</v>
      </c>
      <c r="M726" s="431">
        <f t="shared" si="69"/>
        <v>4.6744899074944776E-3</v>
      </c>
      <c r="N726" s="313">
        <v>251.136</v>
      </c>
      <c r="O726" s="154">
        <f t="shared" si="66"/>
        <v>1.1739326974085331</v>
      </c>
      <c r="P726" s="318">
        <f t="shared" si="67"/>
        <v>280.4693944496687</v>
      </c>
      <c r="Q726" s="155">
        <f t="shared" si="68"/>
        <v>70.435961844511993</v>
      </c>
      <c r="S726" s="55"/>
      <c r="T726" s="55"/>
    </row>
    <row r="727" spans="1:20" ht="12.75">
      <c r="A727" s="1018"/>
      <c r="B727" s="18">
        <v>7</v>
      </c>
      <c r="C727" s="430" t="s">
        <v>780</v>
      </c>
      <c r="D727" s="377">
        <v>32</v>
      </c>
      <c r="E727" s="377">
        <v>2009</v>
      </c>
      <c r="F727" s="477">
        <f t="shared" si="65"/>
        <v>14.746</v>
      </c>
      <c r="G727" s="477">
        <v>3.6262400000000001</v>
      </c>
      <c r="H727" s="477">
        <v>2.4</v>
      </c>
      <c r="I727" s="477">
        <v>8.7197600000000008</v>
      </c>
      <c r="J727" s="380">
        <v>1599.95</v>
      </c>
      <c r="K727" s="378">
        <v>8.7197600000000008</v>
      </c>
      <c r="L727" s="380">
        <v>1599.95</v>
      </c>
      <c r="M727" s="431">
        <f t="shared" si="69"/>
        <v>5.4500203131347862E-3</v>
      </c>
      <c r="N727" s="313">
        <v>251.136</v>
      </c>
      <c r="O727" s="154">
        <f t="shared" si="66"/>
        <v>1.3686963013594176</v>
      </c>
      <c r="P727" s="318">
        <f t="shared" si="67"/>
        <v>327.00121878808721</v>
      </c>
      <c r="Q727" s="155">
        <f t="shared" si="68"/>
        <v>82.121778081565068</v>
      </c>
      <c r="S727" s="55"/>
      <c r="T727" s="55"/>
    </row>
    <row r="728" spans="1:20" ht="12.75">
      <c r="A728" s="1018"/>
      <c r="B728" s="18">
        <v>8</v>
      </c>
      <c r="C728" s="430" t="s">
        <v>781</v>
      </c>
      <c r="D728" s="377">
        <v>60</v>
      </c>
      <c r="E728" s="377">
        <v>1966</v>
      </c>
      <c r="F728" s="477">
        <f t="shared" si="65"/>
        <v>30.036000000000001</v>
      </c>
      <c r="G728" s="477">
        <v>5.26938</v>
      </c>
      <c r="H728" s="477">
        <v>9.6</v>
      </c>
      <c r="I728" s="477">
        <v>15.16662</v>
      </c>
      <c r="J728" s="380">
        <v>2701.31</v>
      </c>
      <c r="K728" s="378">
        <v>15.16662</v>
      </c>
      <c r="L728" s="380">
        <v>2701.31</v>
      </c>
      <c r="M728" s="431">
        <f t="shared" si="69"/>
        <v>5.6145425737882731E-3</v>
      </c>
      <c r="N728" s="313">
        <v>251.136</v>
      </c>
      <c r="O728" s="154">
        <f t="shared" si="66"/>
        <v>1.4100137638108918</v>
      </c>
      <c r="P728" s="318">
        <f t="shared" si="67"/>
        <v>336.87255442729639</v>
      </c>
      <c r="Q728" s="155">
        <f t="shared" si="68"/>
        <v>84.600825828653498</v>
      </c>
      <c r="S728" s="55"/>
      <c r="T728" s="55"/>
    </row>
    <row r="729" spans="1:20" ht="12.75">
      <c r="A729" s="1018"/>
      <c r="B729" s="18">
        <v>9</v>
      </c>
      <c r="C729" s="430" t="s">
        <v>782</v>
      </c>
      <c r="D729" s="377">
        <v>45</v>
      </c>
      <c r="E729" s="377">
        <v>1990</v>
      </c>
      <c r="F729" s="477">
        <f t="shared" si="65"/>
        <v>26.127000000000002</v>
      </c>
      <c r="G729" s="477">
        <v>5.6093399999999995</v>
      </c>
      <c r="H729" s="477">
        <v>7.2</v>
      </c>
      <c r="I729" s="477">
        <v>13.317660000000002</v>
      </c>
      <c r="J729" s="380">
        <v>2325.7000000000003</v>
      </c>
      <c r="K729" s="378">
        <v>13.317660000000002</v>
      </c>
      <c r="L729" s="380">
        <v>2325.7000000000003</v>
      </c>
      <c r="M729" s="431">
        <f t="shared" si="69"/>
        <v>5.7263017586103113E-3</v>
      </c>
      <c r="N729" s="313">
        <v>251.136</v>
      </c>
      <c r="O729" s="154">
        <f t="shared" si="66"/>
        <v>1.4380805184503591</v>
      </c>
      <c r="P729" s="318">
        <f t="shared" si="67"/>
        <v>343.57810551661868</v>
      </c>
      <c r="Q729" s="155">
        <f t="shared" si="68"/>
        <v>86.284831107021546</v>
      </c>
      <c r="S729" s="55"/>
      <c r="T729" s="55"/>
    </row>
    <row r="730" spans="1:20" ht="13.5" thickBot="1">
      <c r="A730" s="1019"/>
      <c r="B730" s="56">
        <v>10</v>
      </c>
      <c r="C730" s="432" t="s">
        <v>783</v>
      </c>
      <c r="D730" s="433">
        <v>45</v>
      </c>
      <c r="E730" s="433">
        <v>1975</v>
      </c>
      <c r="F730" s="477">
        <f t="shared" si="65"/>
        <v>27.32</v>
      </c>
      <c r="G730" s="435">
        <v>6.7991999999999999</v>
      </c>
      <c r="H730" s="435">
        <v>7.2</v>
      </c>
      <c r="I730" s="435">
        <v>13.3208</v>
      </c>
      <c r="J730" s="479">
        <v>2310.6799999999998</v>
      </c>
      <c r="K730" s="587">
        <v>13.3208</v>
      </c>
      <c r="L730" s="479">
        <v>2310.6799999999998</v>
      </c>
      <c r="M730" s="434">
        <f t="shared" si="69"/>
        <v>5.7648830647255359E-3</v>
      </c>
      <c r="N730" s="313">
        <v>251.136</v>
      </c>
      <c r="O730" s="507">
        <f t="shared" si="66"/>
        <v>1.4477696733429122</v>
      </c>
      <c r="P730" s="270">
        <f t="shared" si="67"/>
        <v>345.89298388353217</v>
      </c>
      <c r="Q730" s="271">
        <f t="shared" si="68"/>
        <v>86.866180400574734</v>
      </c>
      <c r="S730" s="55"/>
      <c r="T730" s="55"/>
    </row>
    <row r="731" spans="1:20" ht="12.75" customHeight="1">
      <c r="A731" s="1020" t="s">
        <v>423</v>
      </c>
      <c r="B731" s="266">
        <v>1</v>
      </c>
      <c r="C731" s="508" t="s">
        <v>621</v>
      </c>
      <c r="D731" s="233">
        <v>45</v>
      </c>
      <c r="E731" s="233">
        <v>1989</v>
      </c>
      <c r="F731" s="491">
        <f t="shared" ref="F731:F759" si="70">SUM(G731:I731)</f>
        <v>28.739000000000001</v>
      </c>
      <c r="G731" s="491">
        <v>4.8559890000000001</v>
      </c>
      <c r="H731" s="491">
        <v>7.2</v>
      </c>
      <c r="I731" s="442">
        <v>16.683011</v>
      </c>
      <c r="J731" s="392">
        <v>2313.0500000000002</v>
      </c>
      <c r="K731" s="391">
        <v>16.683011</v>
      </c>
      <c r="L731" s="392">
        <v>2313.0500000000002</v>
      </c>
      <c r="M731" s="438">
        <f>K731/L731</f>
        <v>7.2125596074447155E-3</v>
      </c>
      <c r="N731" s="439">
        <v>251.136</v>
      </c>
      <c r="O731" s="231">
        <f t="shared" si="66"/>
        <v>1.8113333695752361</v>
      </c>
      <c r="P731" s="231">
        <f t="shared" si="67"/>
        <v>432.75357644668293</v>
      </c>
      <c r="Q731" s="232">
        <f t="shared" si="68"/>
        <v>108.68000217451416</v>
      </c>
      <c r="S731" s="55"/>
      <c r="T731" s="55"/>
    </row>
    <row r="732" spans="1:20" ht="12.75">
      <c r="A732" s="1021"/>
      <c r="B732" s="260">
        <v>2</v>
      </c>
      <c r="C732" s="508" t="s">
        <v>466</v>
      </c>
      <c r="D732" s="233">
        <v>45</v>
      </c>
      <c r="E732" s="233" t="s">
        <v>52</v>
      </c>
      <c r="F732" s="442">
        <f t="shared" si="70"/>
        <v>27.574999999999999</v>
      </c>
      <c r="G732" s="442">
        <v>3.00298</v>
      </c>
      <c r="H732" s="442">
        <v>7.1999929999999992</v>
      </c>
      <c r="I732" s="442">
        <v>17.372026999999999</v>
      </c>
      <c r="J732" s="398">
        <v>2328.7200000000003</v>
      </c>
      <c r="K732" s="238">
        <v>17.372026999999999</v>
      </c>
      <c r="L732" s="398">
        <v>2328.7200000000003</v>
      </c>
      <c r="M732" s="438">
        <f>K732/L732</f>
        <v>7.4599037239341769E-3</v>
      </c>
      <c r="N732" s="442">
        <v>251.136</v>
      </c>
      <c r="O732" s="231">
        <f t="shared" si="66"/>
        <v>1.8734503816139334</v>
      </c>
      <c r="P732" s="231">
        <f t="shared" si="67"/>
        <v>447.59422343605058</v>
      </c>
      <c r="Q732" s="232">
        <f t="shared" si="68"/>
        <v>112.407022896836</v>
      </c>
      <c r="S732" s="55"/>
      <c r="T732" s="55"/>
    </row>
    <row r="733" spans="1:20" ht="12.75">
      <c r="A733" s="1021"/>
      <c r="B733" s="260">
        <v>3</v>
      </c>
      <c r="C733" s="440" t="s">
        <v>784</v>
      </c>
      <c r="D733" s="233">
        <v>45</v>
      </c>
      <c r="E733" s="233" t="s">
        <v>52</v>
      </c>
      <c r="F733" s="442">
        <f t="shared" si="70"/>
        <v>30.592000000000002</v>
      </c>
      <c r="G733" s="442">
        <v>4.5327999999999999</v>
      </c>
      <c r="H733" s="442">
        <v>7.2</v>
      </c>
      <c r="I733" s="442">
        <v>18.859200000000001</v>
      </c>
      <c r="J733" s="398">
        <v>2351.9</v>
      </c>
      <c r="K733" s="238">
        <v>18.859200000000001</v>
      </c>
      <c r="L733" s="398">
        <v>2351.9</v>
      </c>
      <c r="M733" s="441">
        <f t="shared" ref="M733:M740" si="71">K733/L733</f>
        <v>8.0187082784131981E-3</v>
      </c>
      <c r="N733" s="442">
        <v>251.136</v>
      </c>
      <c r="O733" s="231">
        <f t="shared" si="66"/>
        <v>2.0137863222075767</v>
      </c>
      <c r="P733" s="231">
        <f t="shared" si="67"/>
        <v>481.1224967047919</v>
      </c>
      <c r="Q733" s="237">
        <f t="shared" si="68"/>
        <v>120.82717933245462</v>
      </c>
      <c r="S733" s="55"/>
      <c r="T733" s="55"/>
    </row>
    <row r="734" spans="1:20" ht="12.75">
      <c r="A734" s="1021"/>
      <c r="B734" s="260">
        <v>4</v>
      </c>
      <c r="C734" s="440" t="s">
        <v>785</v>
      </c>
      <c r="D734" s="233">
        <v>18</v>
      </c>
      <c r="E734" s="233" t="s">
        <v>52</v>
      </c>
      <c r="F734" s="442">
        <f t="shared" si="70"/>
        <v>13.545000000000002</v>
      </c>
      <c r="G734" s="442">
        <v>2.9463200000000001</v>
      </c>
      <c r="H734" s="442">
        <v>2.88</v>
      </c>
      <c r="I734" s="442">
        <v>7.7186800000000009</v>
      </c>
      <c r="J734" s="398">
        <v>960.39</v>
      </c>
      <c r="K734" s="238">
        <v>7.7186800000000009</v>
      </c>
      <c r="L734" s="398">
        <v>960.39</v>
      </c>
      <c r="M734" s="441">
        <f t="shared" si="71"/>
        <v>8.0370266246004244E-3</v>
      </c>
      <c r="N734" s="442">
        <v>251.136</v>
      </c>
      <c r="O734" s="236">
        <f t="shared" si="66"/>
        <v>2.0183867183956523</v>
      </c>
      <c r="P734" s="231">
        <f t="shared" si="67"/>
        <v>482.22159747602547</v>
      </c>
      <c r="Q734" s="237">
        <f t="shared" si="68"/>
        <v>121.10320310373913</v>
      </c>
      <c r="S734" s="55"/>
      <c r="T734" s="55"/>
    </row>
    <row r="735" spans="1:20" ht="12.75">
      <c r="A735" s="1021"/>
      <c r="B735" s="260">
        <v>5</v>
      </c>
      <c r="C735" s="440" t="s">
        <v>786</v>
      </c>
      <c r="D735" s="233">
        <v>100</v>
      </c>
      <c r="E735" s="233">
        <v>1973</v>
      </c>
      <c r="F735" s="442">
        <f t="shared" si="70"/>
        <v>60.086999999999996</v>
      </c>
      <c r="G735" s="442">
        <v>8.7256400000000003</v>
      </c>
      <c r="H735" s="442">
        <v>16</v>
      </c>
      <c r="I735" s="442">
        <v>35.361359999999998</v>
      </c>
      <c r="J735" s="398">
        <v>4370.55</v>
      </c>
      <c r="K735" s="238">
        <v>35.361359999999998</v>
      </c>
      <c r="L735" s="398">
        <v>4370.55</v>
      </c>
      <c r="M735" s="441">
        <f t="shared" si="71"/>
        <v>8.0908260974019274E-3</v>
      </c>
      <c r="N735" s="442">
        <v>251.136</v>
      </c>
      <c r="O735" s="236">
        <f t="shared" si="66"/>
        <v>2.0318977027971306</v>
      </c>
      <c r="P735" s="231">
        <f t="shared" si="67"/>
        <v>485.44956584411563</v>
      </c>
      <c r="Q735" s="237">
        <f t="shared" si="68"/>
        <v>121.91386216782782</v>
      </c>
      <c r="S735" s="55"/>
      <c r="T735" s="55"/>
    </row>
    <row r="736" spans="1:20" ht="12.75">
      <c r="A736" s="1021"/>
      <c r="B736" s="260">
        <v>6</v>
      </c>
      <c r="C736" s="440" t="s">
        <v>536</v>
      </c>
      <c r="D736" s="233">
        <v>60</v>
      </c>
      <c r="E736" s="233">
        <v>1967</v>
      </c>
      <c r="F736" s="442">
        <f t="shared" si="70"/>
        <v>38.396999999999998</v>
      </c>
      <c r="G736" s="442">
        <v>5.6093399999999995</v>
      </c>
      <c r="H736" s="442">
        <v>9.6</v>
      </c>
      <c r="I736" s="442">
        <v>23.187660000000001</v>
      </c>
      <c r="J736" s="398">
        <v>2699.69</v>
      </c>
      <c r="K736" s="238">
        <v>23.187660000000001</v>
      </c>
      <c r="L736" s="398">
        <v>2699.69</v>
      </c>
      <c r="M736" s="441">
        <f t="shared" si="71"/>
        <v>8.5890083676273942E-3</v>
      </c>
      <c r="N736" s="442">
        <v>251.136</v>
      </c>
      <c r="O736" s="236">
        <f t="shared" si="66"/>
        <v>2.1570092054124732</v>
      </c>
      <c r="P736" s="231">
        <f t="shared" si="67"/>
        <v>515.34050205764368</v>
      </c>
      <c r="Q736" s="237">
        <f t="shared" si="68"/>
        <v>129.4205523247484</v>
      </c>
      <c r="S736" s="55"/>
      <c r="T736" s="55"/>
    </row>
    <row r="737" spans="1:20" ht="12.75">
      <c r="A737" s="1021"/>
      <c r="B737" s="260">
        <v>7</v>
      </c>
      <c r="C737" s="440" t="s">
        <v>787</v>
      </c>
      <c r="D737" s="233">
        <v>100</v>
      </c>
      <c r="E737" s="233">
        <v>1970</v>
      </c>
      <c r="F737" s="442">
        <f t="shared" si="70"/>
        <v>63.381</v>
      </c>
      <c r="G737" s="442">
        <v>8.895620000000001</v>
      </c>
      <c r="H737" s="442">
        <v>16</v>
      </c>
      <c r="I737" s="442">
        <v>38.485379999999999</v>
      </c>
      <c r="J737" s="398">
        <v>4378.83</v>
      </c>
      <c r="K737" s="238">
        <v>38.485379999999999</v>
      </c>
      <c r="L737" s="398">
        <v>4378.83</v>
      </c>
      <c r="M737" s="441">
        <f t="shared" si="71"/>
        <v>8.7889641753619123E-3</v>
      </c>
      <c r="N737" s="442">
        <v>251.136</v>
      </c>
      <c r="O737" s="236">
        <f t="shared" si="66"/>
        <v>2.2072253071436894</v>
      </c>
      <c r="P737" s="231">
        <f t="shared" si="67"/>
        <v>527.33785052171481</v>
      </c>
      <c r="Q737" s="237">
        <f t="shared" si="68"/>
        <v>132.43351842862137</v>
      </c>
      <c r="S737" s="55"/>
      <c r="T737" s="55"/>
    </row>
    <row r="738" spans="1:20" ht="12.75">
      <c r="A738" s="1021"/>
      <c r="B738" s="260">
        <v>8</v>
      </c>
      <c r="C738" s="440" t="s">
        <v>788</v>
      </c>
      <c r="D738" s="233">
        <v>45</v>
      </c>
      <c r="E738" s="233">
        <v>1989</v>
      </c>
      <c r="F738" s="442">
        <f t="shared" si="70"/>
        <v>34.244</v>
      </c>
      <c r="G738" s="442">
        <v>6.4592400000000003</v>
      </c>
      <c r="H738" s="442">
        <v>7.2</v>
      </c>
      <c r="I738" s="442">
        <v>20.584760000000003</v>
      </c>
      <c r="J738" s="398">
        <v>2327.75</v>
      </c>
      <c r="K738" s="238">
        <v>20.584760000000003</v>
      </c>
      <c r="L738" s="398">
        <v>2327.75</v>
      </c>
      <c r="M738" s="441">
        <f t="shared" si="71"/>
        <v>8.843200515519279E-3</v>
      </c>
      <c r="N738" s="442">
        <v>251.136</v>
      </c>
      <c r="O738" s="236">
        <f t="shared" si="66"/>
        <v>2.2208460046654497</v>
      </c>
      <c r="P738" s="231">
        <f t="shared" si="67"/>
        <v>530.59203093115673</v>
      </c>
      <c r="Q738" s="237">
        <f t="shared" si="68"/>
        <v>133.25076027992696</v>
      </c>
      <c r="S738" s="55"/>
      <c r="T738" s="55"/>
    </row>
    <row r="739" spans="1:20" ht="12.75">
      <c r="A739" s="1021"/>
      <c r="B739" s="260">
        <v>9</v>
      </c>
      <c r="C739" s="1288" t="s">
        <v>789</v>
      </c>
      <c r="D739" s="233">
        <v>54</v>
      </c>
      <c r="E739" s="233">
        <v>1988</v>
      </c>
      <c r="F739" s="442">
        <f t="shared" si="70"/>
        <v>40.675000000000004</v>
      </c>
      <c r="G739" s="442">
        <v>5.5526800000000005</v>
      </c>
      <c r="H739" s="442">
        <v>8.64</v>
      </c>
      <c r="I739" s="442">
        <v>26.482320000000001</v>
      </c>
      <c r="J739" s="398">
        <v>2980.26</v>
      </c>
      <c r="K739" s="238">
        <v>26.482320000000001</v>
      </c>
      <c r="L739" s="398">
        <v>2980.26</v>
      </c>
      <c r="M739" s="441">
        <f t="shared" si="71"/>
        <v>8.8859092830826832E-3</v>
      </c>
      <c r="N739" s="442">
        <v>251.136</v>
      </c>
      <c r="O739" s="236">
        <f t="shared" si="66"/>
        <v>2.2315717137162525</v>
      </c>
      <c r="P739" s="231">
        <f t="shared" si="67"/>
        <v>533.15455698496089</v>
      </c>
      <c r="Q739" s="237">
        <f t="shared" si="68"/>
        <v>133.89430282297513</v>
      </c>
      <c r="S739" s="55"/>
      <c r="T739" s="55"/>
    </row>
    <row r="740" spans="1:20" ht="13.5" thickBot="1">
      <c r="A740" s="1022"/>
      <c r="B740" s="267">
        <v>10</v>
      </c>
      <c r="C740" s="483" t="s">
        <v>790</v>
      </c>
      <c r="D740" s="400">
        <v>40</v>
      </c>
      <c r="E740" s="400" t="s">
        <v>52</v>
      </c>
      <c r="F740" s="444">
        <f t="shared" si="70"/>
        <v>32.941000000000003</v>
      </c>
      <c r="G740" s="444">
        <v>5.5526800000000005</v>
      </c>
      <c r="H740" s="444">
        <v>6.4</v>
      </c>
      <c r="I740" s="444">
        <v>20.988319999999998</v>
      </c>
      <c r="J740" s="402">
        <v>2332.92</v>
      </c>
      <c r="K740" s="401">
        <v>20.988319999999998</v>
      </c>
      <c r="L740" s="402">
        <v>2332.92</v>
      </c>
      <c r="M740" s="443">
        <f t="shared" si="71"/>
        <v>8.9965879670112978E-3</v>
      </c>
      <c r="N740" s="444">
        <v>251.136</v>
      </c>
      <c r="O740" s="406">
        <f t="shared" si="66"/>
        <v>2.2593671156833492</v>
      </c>
      <c r="P740" s="406">
        <f t="shared" si="67"/>
        <v>539.79527802067787</v>
      </c>
      <c r="Q740" s="407">
        <f t="shared" si="68"/>
        <v>135.56202694100094</v>
      </c>
      <c r="S740" s="55"/>
      <c r="T740" s="55"/>
    </row>
    <row r="741" spans="1:20" ht="12.75" customHeight="1">
      <c r="A741" s="1012" t="s">
        <v>422</v>
      </c>
      <c r="B741" s="291">
        <v>1</v>
      </c>
      <c r="C741" s="669" t="s">
        <v>791</v>
      </c>
      <c r="D741" s="408">
        <v>20</v>
      </c>
      <c r="E741" s="408" t="s">
        <v>52</v>
      </c>
      <c r="F741" s="411">
        <f t="shared" si="70"/>
        <v>22.324000000000002</v>
      </c>
      <c r="G741" s="522">
        <v>2.0397600000000002</v>
      </c>
      <c r="H741" s="522">
        <v>3.2</v>
      </c>
      <c r="I741" s="522">
        <v>17.084240000000001</v>
      </c>
      <c r="J741" s="411">
        <v>1300.69</v>
      </c>
      <c r="K741" s="239">
        <v>17.084240000000001</v>
      </c>
      <c r="L741" s="486">
        <v>1300.69</v>
      </c>
      <c r="M741" s="448">
        <f>K741/L741</f>
        <v>1.3134751554943916E-2</v>
      </c>
      <c r="N741" s="449">
        <v>251.136</v>
      </c>
      <c r="O741" s="450">
        <f>M741*N741</f>
        <v>3.2986089665023952</v>
      </c>
      <c r="P741" s="450">
        <f>M741*60*1000</f>
        <v>788.08509329663491</v>
      </c>
      <c r="Q741" s="451">
        <f>P741*N741/1000</f>
        <v>197.91653799014369</v>
      </c>
      <c r="S741" s="55"/>
      <c r="T741" s="55"/>
    </row>
    <row r="742" spans="1:20" ht="12.75">
      <c r="A742" s="1013"/>
      <c r="B742" s="283">
        <v>2</v>
      </c>
      <c r="C742" s="452" t="s">
        <v>792</v>
      </c>
      <c r="D742" s="413">
        <v>65</v>
      </c>
      <c r="E742" s="413">
        <v>1984</v>
      </c>
      <c r="F742" s="416">
        <f t="shared" si="70"/>
        <v>48.866</v>
      </c>
      <c r="G742" s="454">
        <v>7.7057600000000006</v>
      </c>
      <c r="H742" s="454">
        <v>10.4</v>
      </c>
      <c r="I742" s="454">
        <v>30.76024</v>
      </c>
      <c r="J742" s="416">
        <v>2333.4700000000003</v>
      </c>
      <c r="K742" s="414">
        <v>30.76024</v>
      </c>
      <c r="L742" s="416">
        <v>2333.4700000000003</v>
      </c>
      <c r="M742" s="453">
        <f t="shared" ref="M742:M750" si="72">K742/L742</f>
        <v>1.3182187900422974E-2</v>
      </c>
      <c r="N742" s="454">
        <v>251.136</v>
      </c>
      <c r="O742" s="246">
        <f t="shared" ref="O742:O750" si="73">M742*N742</f>
        <v>3.3105219405606241</v>
      </c>
      <c r="P742" s="450">
        <f t="shared" ref="P742:P750" si="74">M742*60*1000</f>
        <v>790.93127402537846</v>
      </c>
      <c r="Q742" s="247">
        <f t="shared" ref="Q742:Q750" si="75">P742*N742/1000</f>
        <v>198.63131643363744</v>
      </c>
      <c r="S742" s="55"/>
      <c r="T742" s="55"/>
    </row>
    <row r="743" spans="1:20" ht="12.75">
      <c r="A743" s="1013"/>
      <c r="B743" s="283">
        <v>3</v>
      </c>
      <c r="C743" s="452" t="s">
        <v>793</v>
      </c>
      <c r="D743" s="413">
        <v>45</v>
      </c>
      <c r="E743" s="413">
        <v>1969</v>
      </c>
      <c r="F743" s="416">
        <f t="shared" si="70"/>
        <v>36.582999999999998</v>
      </c>
      <c r="G743" s="454">
        <v>4.5327999999999999</v>
      </c>
      <c r="H743" s="454">
        <v>7.2</v>
      </c>
      <c r="I743" s="454">
        <v>24.850200000000001</v>
      </c>
      <c r="J743" s="416">
        <v>1872</v>
      </c>
      <c r="K743" s="414">
        <v>24.850200000000001</v>
      </c>
      <c r="L743" s="416">
        <v>1872</v>
      </c>
      <c r="M743" s="453">
        <f t="shared" si="72"/>
        <v>1.3274679487179487E-2</v>
      </c>
      <c r="N743" s="454">
        <v>251.136</v>
      </c>
      <c r="O743" s="246">
        <f t="shared" si="73"/>
        <v>3.3337499076923076</v>
      </c>
      <c r="P743" s="450">
        <f t="shared" si="74"/>
        <v>796.48076923076928</v>
      </c>
      <c r="Q743" s="247">
        <f t="shared" si="75"/>
        <v>200.02499446153848</v>
      </c>
      <c r="S743" s="55"/>
      <c r="T743" s="55"/>
    </row>
    <row r="744" spans="1:20" ht="12.75">
      <c r="A744" s="1013"/>
      <c r="B744" s="283">
        <v>4</v>
      </c>
      <c r="C744" s="452" t="s">
        <v>794</v>
      </c>
      <c r="D744" s="413">
        <v>22</v>
      </c>
      <c r="E744" s="413">
        <v>1982</v>
      </c>
      <c r="F744" s="416">
        <f t="shared" si="70"/>
        <v>22.353000000000002</v>
      </c>
      <c r="G744" s="454">
        <v>2.6630200000000004</v>
      </c>
      <c r="H744" s="454">
        <v>3.52</v>
      </c>
      <c r="I744" s="454">
        <v>16.169980000000002</v>
      </c>
      <c r="J744" s="416">
        <v>1210.5</v>
      </c>
      <c r="K744" s="414">
        <v>16.169980000000002</v>
      </c>
      <c r="L744" s="416">
        <v>1210.5</v>
      </c>
      <c r="M744" s="453">
        <f t="shared" si="72"/>
        <v>1.3358099958694756E-2</v>
      </c>
      <c r="N744" s="454">
        <v>251.136</v>
      </c>
      <c r="O744" s="246">
        <f t="shared" si="73"/>
        <v>3.354699791226766</v>
      </c>
      <c r="P744" s="450">
        <f t="shared" si="74"/>
        <v>801.48599752168536</v>
      </c>
      <c r="Q744" s="247">
        <f t="shared" si="75"/>
        <v>201.28198747360597</v>
      </c>
      <c r="S744" s="55"/>
      <c r="T744" s="55"/>
    </row>
    <row r="745" spans="1:20" ht="12.75">
      <c r="A745" s="1013"/>
      <c r="B745" s="283">
        <v>5</v>
      </c>
      <c r="C745" s="452" t="s">
        <v>795</v>
      </c>
      <c r="D745" s="413">
        <v>18</v>
      </c>
      <c r="E745" s="413">
        <v>1982</v>
      </c>
      <c r="F745" s="416">
        <f t="shared" si="70"/>
        <v>19.282</v>
      </c>
      <c r="G745" s="454">
        <v>3.34294</v>
      </c>
      <c r="H745" s="454">
        <v>2.88</v>
      </c>
      <c r="I745" s="454">
        <v>13.059060000000001</v>
      </c>
      <c r="J745" s="416">
        <v>970.36</v>
      </c>
      <c r="K745" s="414">
        <v>13.059060000000001</v>
      </c>
      <c r="L745" s="416">
        <v>970.36</v>
      </c>
      <c r="M745" s="453">
        <f t="shared" si="72"/>
        <v>1.3457953749124037E-2</v>
      </c>
      <c r="N745" s="454">
        <v>251.136</v>
      </c>
      <c r="O745" s="246">
        <f t="shared" si="73"/>
        <v>3.379776672740014</v>
      </c>
      <c r="P745" s="450">
        <f t="shared" si="74"/>
        <v>807.47722494744221</v>
      </c>
      <c r="Q745" s="247">
        <f t="shared" si="75"/>
        <v>202.78660036440084</v>
      </c>
      <c r="S745" s="55"/>
      <c r="T745" s="55"/>
    </row>
    <row r="746" spans="1:20" ht="12.75">
      <c r="A746" s="1013"/>
      <c r="B746" s="283">
        <v>6</v>
      </c>
      <c r="C746" s="452" t="s">
        <v>796</v>
      </c>
      <c r="D746" s="413">
        <v>45</v>
      </c>
      <c r="E746" s="413">
        <v>1976</v>
      </c>
      <c r="F746" s="416">
        <f t="shared" si="70"/>
        <v>42.67</v>
      </c>
      <c r="G746" s="454">
        <v>4.1928400000000003</v>
      </c>
      <c r="H746" s="454">
        <v>7.2</v>
      </c>
      <c r="I746" s="454">
        <v>31.277159999999999</v>
      </c>
      <c r="J746" s="416">
        <v>2322.54</v>
      </c>
      <c r="K746" s="414">
        <v>31.277159999999999</v>
      </c>
      <c r="L746" s="416">
        <v>2322.54</v>
      </c>
      <c r="M746" s="453">
        <f t="shared" si="72"/>
        <v>1.3466790668836704E-2</v>
      </c>
      <c r="N746" s="454">
        <v>251.136</v>
      </c>
      <c r="O746" s="246">
        <f t="shared" si="73"/>
        <v>3.3819959414089746</v>
      </c>
      <c r="P746" s="450">
        <f t="shared" si="74"/>
        <v>808.00744013020221</v>
      </c>
      <c r="Q746" s="247">
        <f t="shared" si="75"/>
        <v>202.91975648453845</v>
      </c>
      <c r="S746" s="55"/>
      <c r="T746" s="55"/>
    </row>
    <row r="747" spans="1:20" ht="12.75">
      <c r="A747" s="1013"/>
      <c r="B747" s="283">
        <v>7</v>
      </c>
      <c r="C747" s="452" t="s">
        <v>622</v>
      </c>
      <c r="D747" s="413">
        <v>20</v>
      </c>
      <c r="E747" s="413" t="s">
        <v>52</v>
      </c>
      <c r="F747" s="416">
        <f t="shared" si="70"/>
        <v>25.023</v>
      </c>
      <c r="G747" s="454">
        <v>2.9463200000000001</v>
      </c>
      <c r="H747" s="454">
        <v>3.2</v>
      </c>
      <c r="I747" s="454">
        <v>18.87668</v>
      </c>
      <c r="J747" s="416">
        <v>1400.95</v>
      </c>
      <c r="K747" s="414">
        <v>18.87668</v>
      </c>
      <c r="L747" s="416">
        <v>1400.95</v>
      </c>
      <c r="M747" s="453">
        <f t="shared" si="72"/>
        <v>1.3474199650237339E-2</v>
      </c>
      <c r="N747" s="454">
        <v>251.136</v>
      </c>
      <c r="O747" s="246">
        <f t="shared" si="73"/>
        <v>3.3838566033620041</v>
      </c>
      <c r="P747" s="450">
        <f t="shared" si="74"/>
        <v>808.45197901424035</v>
      </c>
      <c r="Q747" s="247">
        <f t="shared" si="75"/>
        <v>203.03139620172027</v>
      </c>
      <c r="S747" s="55"/>
      <c r="T747" s="55"/>
    </row>
    <row r="748" spans="1:20" ht="12.75">
      <c r="A748" s="1013"/>
      <c r="B748" s="283">
        <v>8</v>
      </c>
      <c r="C748" s="452" t="s">
        <v>797</v>
      </c>
      <c r="D748" s="413">
        <v>40</v>
      </c>
      <c r="E748" s="413">
        <v>1971</v>
      </c>
      <c r="F748" s="416">
        <f t="shared" si="70"/>
        <v>35.156000000000006</v>
      </c>
      <c r="G748" s="454">
        <v>2.6063600000000005</v>
      </c>
      <c r="H748" s="454">
        <v>6.4</v>
      </c>
      <c r="I748" s="454">
        <v>26.149640000000002</v>
      </c>
      <c r="J748" s="416">
        <v>1929.89</v>
      </c>
      <c r="K748" s="414">
        <v>26.149640000000002</v>
      </c>
      <c r="L748" s="416">
        <v>1929.89</v>
      </c>
      <c r="M748" s="453">
        <f t="shared" si="72"/>
        <v>1.3549808538310474E-2</v>
      </c>
      <c r="N748" s="454">
        <v>251.136</v>
      </c>
      <c r="O748" s="246">
        <f t="shared" si="73"/>
        <v>3.4028447170771394</v>
      </c>
      <c r="P748" s="450">
        <f t="shared" si="74"/>
        <v>812.98851229862851</v>
      </c>
      <c r="Q748" s="247">
        <f t="shared" si="75"/>
        <v>204.17068302462837</v>
      </c>
      <c r="S748" s="55"/>
      <c r="T748" s="55"/>
    </row>
    <row r="749" spans="1:20" ht="12.75">
      <c r="A749" s="1013"/>
      <c r="B749" s="283">
        <v>9</v>
      </c>
      <c r="C749" s="452" t="s">
        <v>798</v>
      </c>
      <c r="D749" s="413">
        <v>45</v>
      </c>
      <c r="E749" s="413">
        <v>1967</v>
      </c>
      <c r="F749" s="416">
        <f t="shared" si="70"/>
        <v>36.760999999999996</v>
      </c>
      <c r="G749" s="454">
        <v>3.7395600000000004</v>
      </c>
      <c r="H749" s="454">
        <v>7.2</v>
      </c>
      <c r="I749" s="454">
        <v>25.821439999999999</v>
      </c>
      <c r="J749" s="416">
        <v>1897.38</v>
      </c>
      <c r="K749" s="414">
        <v>25.821439999999999</v>
      </c>
      <c r="L749" s="416">
        <v>1897.38</v>
      </c>
      <c r="M749" s="453">
        <f t="shared" si="72"/>
        <v>1.3608997670471912E-2</v>
      </c>
      <c r="N749" s="454">
        <v>251.136</v>
      </c>
      <c r="O749" s="246">
        <f t="shared" si="73"/>
        <v>3.4177092389716339</v>
      </c>
      <c r="P749" s="450">
        <f t="shared" si="74"/>
        <v>816.53986022831475</v>
      </c>
      <c r="Q749" s="247">
        <f t="shared" si="75"/>
        <v>205.06255433829804</v>
      </c>
      <c r="S749" s="55"/>
      <c r="T749" s="55"/>
    </row>
    <row r="750" spans="1:20" ht="13.5" thickBot="1">
      <c r="A750" s="1014"/>
      <c r="B750" s="287">
        <v>10</v>
      </c>
      <c r="C750" s="488" t="s">
        <v>799</v>
      </c>
      <c r="D750" s="420">
        <v>45</v>
      </c>
      <c r="E750" s="420">
        <v>1980</v>
      </c>
      <c r="F750" s="423">
        <f t="shared" si="70"/>
        <v>43.359000000000002</v>
      </c>
      <c r="G750" s="490">
        <v>4.47614</v>
      </c>
      <c r="H750" s="490">
        <v>7.2</v>
      </c>
      <c r="I750" s="490">
        <v>31.682860000000002</v>
      </c>
      <c r="J750" s="423">
        <v>2327.62</v>
      </c>
      <c r="K750" s="421">
        <v>31.682860000000002</v>
      </c>
      <c r="L750" s="423">
        <v>2327.62</v>
      </c>
      <c r="M750" s="455">
        <f t="shared" si="72"/>
        <v>1.3611697785721038E-2</v>
      </c>
      <c r="N750" s="490">
        <v>251.136</v>
      </c>
      <c r="O750" s="249">
        <f t="shared" si="73"/>
        <v>3.4183873351148386</v>
      </c>
      <c r="P750" s="249">
        <f t="shared" si="74"/>
        <v>816.70186714326223</v>
      </c>
      <c r="Q750" s="250">
        <f t="shared" si="75"/>
        <v>205.1032401068903</v>
      </c>
      <c r="S750" s="55"/>
      <c r="T750" s="55"/>
    </row>
    <row r="751" spans="1:20" ht="12.75" customHeight="1">
      <c r="A751" s="1015" t="s">
        <v>425</v>
      </c>
      <c r="B751" s="24">
        <v>1</v>
      </c>
      <c r="C751" s="100" t="s">
        <v>800</v>
      </c>
      <c r="D751" s="344">
        <v>36</v>
      </c>
      <c r="E751" s="344" t="s">
        <v>52</v>
      </c>
      <c r="F751" s="200">
        <f t="shared" si="70"/>
        <v>45.370999999999995</v>
      </c>
      <c r="G751" s="200">
        <v>3.8528800000000003</v>
      </c>
      <c r="H751" s="200">
        <v>5.76</v>
      </c>
      <c r="I751" s="200">
        <v>35.758119999999998</v>
      </c>
      <c r="J751" s="197">
        <v>1955.29</v>
      </c>
      <c r="K751" s="81">
        <v>35.758119999999998</v>
      </c>
      <c r="L751" s="298">
        <v>1955.29</v>
      </c>
      <c r="M751" s="275">
        <f>K751/L751</f>
        <v>1.8287885684476472E-2</v>
      </c>
      <c r="N751" s="276">
        <v>251.136</v>
      </c>
      <c r="O751" s="277">
        <f>M751*N751</f>
        <v>4.5927464592566833</v>
      </c>
      <c r="P751" s="277">
        <f>M751*60*1000</f>
        <v>1097.2731410685883</v>
      </c>
      <c r="Q751" s="278">
        <f>P751*N751/1000</f>
        <v>275.56478755540098</v>
      </c>
      <c r="S751" s="55"/>
      <c r="T751" s="55"/>
    </row>
    <row r="752" spans="1:20" ht="12.75">
      <c r="A752" s="981"/>
      <c r="B752" s="26">
        <v>2</v>
      </c>
      <c r="C752" s="345" t="s">
        <v>801</v>
      </c>
      <c r="D752" s="346">
        <v>50</v>
      </c>
      <c r="E752" s="346">
        <v>1987</v>
      </c>
      <c r="F752" s="349">
        <f t="shared" si="70"/>
        <v>41.120000000000005</v>
      </c>
      <c r="G752" s="349">
        <v>3.00298</v>
      </c>
      <c r="H752" s="349">
        <v>7.36</v>
      </c>
      <c r="I752" s="349">
        <v>30.757020000000004</v>
      </c>
      <c r="J752" s="203">
        <v>1659.41</v>
      </c>
      <c r="K752" s="82">
        <v>30.757020000000004</v>
      </c>
      <c r="L752" s="203">
        <v>1659.41</v>
      </c>
      <c r="M752" s="348">
        <f t="shared" ref="M752:M759" si="76">K752/L752</f>
        <v>1.853491301125099E-2</v>
      </c>
      <c r="N752" s="349">
        <v>251.136</v>
      </c>
      <c r="O752" s="350">
        <f t="shared" ref="O752:O759" si="77">M752*N752</f>
        <v>4.6547839139935281</v>
      </c>
      <c r="P752" s="277">
        <f t="shared" ref="P752:P759" si="78">M752*60*1000</f>
        <v>1112.0947806750594</v>
      </c>
      <c r="Q752" s="351">
        <f t="shared" ref="Q752:Q759" si="79">P752*N752/1000</f>
        <v>279.28703483961175</v>
      </c>
      <c r="S752" s="55"/>
      <c r="T752" s="55"/>
    </row>
    <row r="753" spans="1:20" ht="12.75">
      <c r="A753" s="981"/>
      <c r="B753" s="26">
        <v>3</v>
      </c>
      <c r="C753" s="345" t="s">
        <v>802</v>
      </c>
      <c r="D753" s="346">
        <v>22</v>
      </c>
      <c r="E753" s="346">
        <v>1984</v>
      </c>
      <c r="F753" s="349">
        <f t="shared" si="70"/>
        <v>28.673999999999999</v>
      </c>
      <c r="G753" s="349">
        <v>3.1162999999999998</v>
      </c>
      <c r="H753" s="349">
        <v>3.52</v>
      </c>
      <c r="I753" s="349">
        <v>22.037700000000001</v>
      </c>
      <c r="J753" s="203">
        <v>1177.69</v>
      </c>
      <c r="K753" s="82">
        <v>22.037700000000001</v>
      </c>
      <c r="L753" s="203">
        <v>1177.69</v>
      </c>
      <c r="M753" s="348">
        <f t="shared" si="76"/>
        <v>1.8712649338960167E-2</v>
      </c>
      <c r="N753" s="349">
        <v>251.136</v>
      </c>
      <c r="O753" s="350">
        <f t="shared" si="77"/>
        <v>4.6994199043891003</v>
      </c>
      <c r="P753" s="277">
        <f t="shared" si="78"/>
        <v>1122.75896033761</v>
      </c>
      <c r="Q753" s="351">
        <f t="shared" si="79"/>
        <v>281.96519426334601</v>
      </c>
      <c r="S753" s="55"/>
      <c r="T753" s="55"/>
    </row>
    <row r="754" spans="1:20" ht="12.75">
      <c r="A754" s="981"/>
      <c r="B754" s="26">
        <v>4</v>
      </c>
      <c r="C754" s="345" t="s">
        <v>624</v>
      </c>
      <c r="D754" s="346">
        <v>54</v>
      </c>
      <c r="E754" s="346">
        <v>1981</v>
      </c>
      <c r="F754" s="349">
        <f t="shared" si="70"/>
        <v>32.33</v>
      </c>
      <c r="G754" s="349">
        <v>5.6660000000000002E-2</v>
      </c>
      <c r="H754" s="349">
        <v>0</v>
      </c>
      <c r="I754" s="349">
        <v>32.273339999999997</v>
      </c>
      <c r="J754" s="203">
        <v>1720.92</v>
      </c>
      <c r="K754" s="82">
        <v>32.273339999999997</v>
      </c>
      <c r="L754" s="203">
        <v>1720.92</v>
      </c>
      <c r="M754" s="348">
        <f t="shared" si="76"/>
        <v>1.8753538804825325E-2</v>
      </c>
      <c r="N754" s="349">
        <v>251.136</v>
      </c>
      <c r="O754" s="350">
        <f t="shared" si="77"/>
        <v>4.7096887212886127</v>
      </c>
      <c r="P754" s="277">
        <f t="shared" si="78"/>
        <v>1125.2123282895195</v>
      </c>
      <c r="Q754" s="351">
        <f t="shared" si="79"/>
        <v>282.58132327731676</v>
      </c>
      <c r="S754" s="55"/>
      <c r="T754" s="55"/>
    </row>
    <row r="755" spans="1:20" ht="12.75">
      <c r="A755" s="981"/>
      <c r="B755" s="26">
        <v>5</v>
      </c>
      <c r="C755" s="345" t="s">
        <v>623</v>
      </c>
      <c r="D755" s="346">
        <v>40</v>
      </c>
      <c r="E755" s="346">
        <v>1985</v>
      </c>
      <c r="F755" s="349">
        <f t="shared" si="70"/>
        <v>40.575000000000003</v>
      </c>
      <c r="G755" s="349">
        <v>3.1729599999999998</v>
      </c>
      <c r="H755" s="349">
        <v>6.4</v>
      </c>
      <c r="I755" s="349">
        <v>31.002040000000001</v>
      </c>
      <c r="J755" s="203">
        <v>1630.93</v>
      </c>
      <c r="K755" s="82">
        <v>31.002040000000001</v>
      </c>
      <c r="L755" s="203">
        <v>1630.93</v>
      </c>
      <c r="M755" s="348">
        <f t="shared" si="76"/>
        <v>1.9008810923828737E-2</v>
      </c>
      <c r="N755" s="349">
        <v>251.136</v>
      </c>
      <c r="O755" s="350">
        <f t="shared" si="77"/>
        <v>4.7737967401666532</v>
      </c>
      <c r="P755" s="277">
        <f t="shared" si="78"/>
        <v>1140.5286554297243</v>
      </c>
      <c r="Q755" s="351">
        <f t="shared" si="79"/>
        <v>286.42780440999923</v>
      </c>
      <c r="S755" s="55"/>
      <c r="T755" s="55"/>
    </row>
    <row r="756" spans="1:20" ht="12.75">
      <c r="A756" s="981"/>
      <c r="B756" s="26">
        <v>6</v>
      </c>
      <c r="C756" s="345" t="s">
        <v>803</v>
      </c>
      <c r="D756" s="346">
        <v>4</v>
      </c>
      <c r="E756" s="346">
        <v>1982</v>
      </c>
      <c r="F756" s="349">
        <f t="shared" si="70"/>
        <v>11.030000000000001</v>
      </c>
      <c r="G756" s="349">
        <v>1.3430690000000001</v>
      </c>
      <c r="H756" s="349">
        <v>1.28</v>
      </c>
      <c r="I756" s="349">
        <v>8.4069310000000002</v>
      </c>
      <c r="J756" s="203">
        <v>427.72</v>
      </c>
      <c r="K756" s="82">
        <v>8.4069310000000002</v>
      </c>
      <c r="L756" s="203">
        <v>427.72</v>
      </c>
      <c r="M756" s="348">
        <f t="shared" si="76"/>
        <v>1.9655220705134199E-2</v>
      </c>
      <c r="N756" s="349">
        <v>251.136</v>
      </c>
      <c r="O756" s="350">
        <f t="shared" si="77"/>
        <v>4.9361335070045822</v>
      </c>
      <c r="P756" s="277">
        <f t="shared" si="78"/>
        <v>1179.3132423080519</v>
      </c>
      <c r="Q756" s="351">
        <f t="shared" si="79"/>
        <v>296.16801042027492</v>
      </c>
      <c r="S756" s="55"/>
      <c r="T756" s="55"/>
    </row>
    <row r="757" spans="1:20" ht="12.75">
      <c r="A757" s="981"/>
      <c r="B757" s="26">
        <v>7</v>
      </c>
      <c r="C757" s="345" t="s">
        <v>401</v>
      </c>
      <c r="D757" s="346">
        <v>72</v>
      </c>
      <c r="E757" s="346">
        <v>1982</v>
      </c>
      <c r="F757" s="349">
        <f t="shared" si="70"/>
        <v>57.611000000000004</v>
      </c>
      <c r="G757" s="349">
        <v>3.7395600000000004</v>
      </c>
      <c r="H757" s="349">
        <v>10.776745000000002</v>
      </c>
      <c r="I757" s="349">
        <v>43.094695000000002</v>
      </c>
      <c r="J757" s="203">
        <v>2117.3200000000002</v>
      </c>
      <c r="K757" s="82">
        <v>43.094695000000002</v>
      </c>
      <c r="L757" s="203">
        <v>2117.3200000000002</v>
      </c>
      <c r="M757" s="348">
        <f t="shared" si="76"/>
        <v>2.0353416110932689E-2</v>
      </c>
      <c r="N757" s="349">
        <v>251.136</v>
      </c>
      <c r="O757" s="350">
        <f t="shared" si="77"/>
        <v>5.1114755084351922</v>
      </c>
      <c r="P757" s="277">
        <f t="shared" si="78"/>
        <v>1221.2049666559615</v>
      </c>
      <c r="Q757" s="351">
        <f t="shared" si="79"/>
        <v>306.68853050611153</v>
      </c>
      <c r="S757" s="55"/>
      <c r="T757" s="55"/>
    </row>
    <row r="758" spans="1:20" ht="12.75">
      <c r="A758" s="981"/>
      <c r="B758" s="26">
        <v>8</v>
      </c>
      <c r="C758" s="345" t="s">
        <v>625</v>
      </c>
      <c r="D758" s="346">
        <v>18</v>
      </c>
      <c r="E758" s="346">
        <v>1984</v>
      </c>
      <c r="F758" s="349">
        <f t="shared" si="70"/>
        <v>21.984000000000002</v>
      </c>
      <c r="G758" s="349">
        <v>1.6998</v>
      </c>
      <c r="H758" s="349">
        <v>0.18</v>
      </c>
      <c r="I758" s="349">
        <v>20.104200000000002</v>
      </c>
      <c r="J758" s="203">
        <v>954.24</v>
      </c>
      <c r="K758" s="82">
        <v>20.104200000000002</v>
      </c>
      <c r="L758" s="203">
        <v>954.24</v>
      </c>
      <c r="M758" s="348">
        <f t="shared" si="76"/>
        <v>2.10682847082495E-2</v>
      </c>
      <c r="N758" s="349">
        <v>251.136</v>
      </c>
      <c r="O758" s="350">
        <f t="shared" si="77"/>
        <v>5.2910047484909466</v>
      </c>
      <c r="P758" s="277">
        <f t="shared" si="78"/>
        <v>1264.09708249497</v>
      </c>
      <c r="Q758" s="351">
        <f t="shared" si="79"/>
        <v>317.46028490945679</v>
      </c>
      <c r="S758" s="55"/>
      <c r="T758" s="55"/>
    </row>
    <row r="759" spans="1:20" ht="12.75">
      <c r="A759" s="981"/>
      <c r="B759" s="26">
        <v>9</v>
      </c>
      <c r="C759" s="475" t="s">
        <v>626</v>
      </c>
      <c r="D759" s="346">
        <v>18</v>
      </c>
      <c r="E759" s="346">
        <v>1959</v>
      </c>
      <c r="F759" s="349">
        <f t="shared" si="70"/>
        <v>17.365000000000002</v>
      </c>
      <c r="G759" s="349">
        <v>1.2465200000000001</v>
      </c>
      <c r="H759" s="349">
        <v>0.18</v>
      </c>
      <c r="I759" s="349">
        <v>15.93848</v>
      </c>
      <c r="J759" s="345">
        <v>749.42</v>
      </c>
      <c r="K759" s="82">
        <v>15.93848</v>
      </c>
      <c r="L759" s="345">
        <v>749.42</v>
      </c>
      <c r="M759" s="348">
        <f t="shared" si="76"/>
        <v>2.1267753729550854E-2</v>
      </c>
      <c r="N759" s="349">
        <v>251.136</v>
      </c>
      <c r="O759" s="350">
        <f t="shared" si="77"/>
        <v>5.3410986006244832</v>
      </c>
      <c r="P759" s="277">
        <f t="shared" si="78"/>
        <v>1276.0652237730512</v>
      </c>
      <c r="Q759" s="351">
        <f t="shared" si="79"/>
        <v>320.46591603746901</v>
      </c>
      <c r="S759" s="55"/>
      <c r="T759" s="55"/>
    </row>
    <row r="760" spans="1:20" ht="13.5" thickBot="1">
      <c r="A760" s="982"/>
      <c r="B760" s="27"/>
      <c r="C760" s="476"/>
      <c r="D760" s="353"/>
      <c r="E760" s="353"/>
      <c r="F760" s="356"/>
      <c r="G760" s="356"/>
      <c r="H760" s="356"/>
      <c r="I760" s="356"/>
      <c r="J760" s="352"/>
      <c r="K760" s="356"/>
      <c r="L760" s="352"/>
      <c r="M760" s="355"/>
      <c r="N760" s="356"/>
      <c r="O760" s="358"/>
      <c r="P760" s="358"/>
      <c r="Q760" s="205"/>
      <c r="S760" s="55"/>
      <c r="T760" s="55"/>
    </row>
    <row r="761" spans="1:20" ht="12.75">
      <c r="F761" s="123"/>
      <c r="G761" s="123"/>
      <c r="H761" s="123"/>
      <c r="I761" s="123"/>
      <c r="S761" s="55"/>
      <c r="T761" s="55"/>
    </row>
    <row r="762" spans="1:20" ht="12.75">
      <c r="S762" s="55"/>
      <c r="T762" s="55"/>
    </row>
    <row r="763" spans="1:20" ht="15">
      <c r="A763" s="1011" t="s">
        <v>41</v>
      </c>
      <c r="B763" s="1011"/>
      <c r="C763" s="1011"/>
      <c r="D763" s="1011"/>
      <c r="E763" s="1011"/>
      <c r="F763" s="1011"/>
      <c r="G763" s="1011"/>
      <c r="H763" s="1011"/>
      <c r="I763" s="1011"/>
      <c r="J763" s="1011"/>
      <c r="K763" s="1011"/>
      <c r="L763" s="1011"/>
      <c r="M763" s="1011"/>
      <c r="N763" s="1011"/>
      <c r="O763" s="1011"/>
      <c r="P763" s="1011"/>
      <c r="Q763" s="1011"/>
      <c r="S763" s="601"/>
      <c r="T763" s="601"/>
    </row>
    <row r="764" spans="1:20" ht="13.5" thickBot="1">
      <c r="A764" s="993" t="s">
        <v>886</v>
      </c>
      <c r="B764" s="993"/>
      <c r="C764" s="993"/>
      <c r="D764" s="993"/>
      <c r="E764" s="993"/>
      <c r="F764" s="993"/>
      <c r="G764" s="993"/>
      <c r="H764" s="993"/>
      <c r="I764" s="993"/>
      <c r="J764" s="993"/>
      <c r="K764" s="993"/>
      <c r="L764" s="993"/>
      <c r="M764" s="993"/>
      <c r="N764" s="993"/>
      <c r="O764" s="993"/>
      <c r="P764" s="993"/>
      <c r="Q764" s="993"/>
      <c r="S764" s="55"/>
      <c r="T764" s="55"/>
    </row>
    <row r="765" spans="1:20" ht="12.75" customHeight="1">
      <c r="A765" s="994" t="s">
        <v>1</v>
      </c>
      <c r="B765" s="997" t="s">
        <v>0</v>
      </c>
      <c r="C765" s="1000" t="s">
        <v>2</v>
      </c>
      <c r="D765" s="1000" t="s">
        <v>3</v>
      </c>
      <c r="E765" s="1000" t="s">
        <v>13</v>
      </c>
      <c r="F765" s="1004" t="s">
        <v>14</v>
      </c>
      <c r="G765" s="1005"/>
      <c r="H765" s="1005"/>
      <c r="I765" s="1006"/>
      <c r="J765" s="1000" t="s">
        <v>4</v>
      </c>
      <c r="K765" s="1000" t="s">
        <v>15</v>
      </c>
      <c r="L765" s="1000" t="s">
        <v>5</v>
      </c>
      <c r="M765" s="1000" t="s">
        <v>6</v>
      </c>
      <c r="N765" s="1000" t="s">
        <v>16</v>
      </c>
      <c r="O765" s="1000" t="s">
        <v>17</v>
      </c>
      <c r="P765" s="1000" t="s">
        <v>25</v>
      </c>
      <c r="Q765" s="1009" t="s">
        <v>26</v>
      </c>
      <c r="S765" s="55"/>
      <c r="T765" s="55"/>
    </row>
    <row r="766" spans="1:20" s="2" customFormat="1" ht="33.75">
      <c r="A766" s="995"/>
      <c r="B766" s="998"/>
      <c r="C766" s="1001"/>
      <c r="D766" s="1003"/>
      <c r="E766" s="1003"/>
      <c r="F766" s="21" t="s">
        <v>18</v>
      </c>
      <c r="G766" s="21" t="s">
        <v>19</v>
      </c>
      <c r="H766" s="21" t="s">
        <v>20</v>
      </c>
      <c r="I766" s="21" t="s">
        <v>21</v>
      </c>
      <c r="J766" s="1003"/>
      <c r="K766" s="1003"/>
      <c r="L766" s="1003"/>
      <c r="M766" s="1003"/>
      <c r="N766" s="1003"/>
      <c r="O766" s="1003"/>
      <c r="P766" s="1003"/>
      <c r="Q766" s="1010"/>
      <c r="S766" s="55"/>
      <c r="T766" s="55"/>
    </row>
    <row r="767" spans="1:20" s="3" customFormat="1" ht="13.5" customHeight="1" thickBot="1">
      <c r="A767" s="996"/>
      <c r="B767" s="999"/>
      <c r="C767" s="1002"/>
      <c r="D767" s="40" t="s">
        <v>7</v>
      </c>
      <c r="E767" s="40" t="s">
        <v>8</v>
      </c>
      <c r="F767" s="40" t="s">
        <v>9</v>
      </c>
      <c r="G767" s="40" t="s">
        <v>9</v>
      </c>
      <c r="H767" s="40" t="s">
        <v>9</v>
      </c>
      <c r="I767" s="40" t="s">
        <v>9</v>
      </c>
      <c r="J767" s="40" t="s">
        <v>22</v>
      </c>
      <c r="K767" s="40" t="s">
        <v>9</v>
      </c>
      <c r="L767" s="40" t="s">
        <v>22</v>
      </c>
      <c r="M767" s="40" t="s">
        <v>78</v>
      </c>
      <c r="N767" s="40" t="s">
        <v>10</v>
      </c>
      <c r="O767" s="40" t="s">
        <v>79</v>
      </c>
      <c r="P767" s="40" t="s">
        <v>27</v>
      </c>
      <c r="Q767" s="42" t="s">
        <v>28</v>
      </c>
      <c r="S767" s="55"/>
      <c r="T767" s="55"/>
    </row>
    <row r="768" spans="1:20" ht="11.25" customHeight="1">
      <c r="A768" s="1017" t="s">
        <v>430</v>
      </c>
      <c r="B768" s="17">
        <v>1</v>
      </c>
      <c r="C768" s="859" t="s">
        <v>887</v>
      </c>
      <c r="D768" s="17">
        <v>45</v>
      </c>
      <c r="E768" s="17">
        <v>1990</v>
      </c>
      <c r="F768" s="860">
        <f>SUM(G768:I768)</f>
        <v>20.557559999999999</v>
      </c>
      <c r="G768" s="860">
        <v>4.3955599999999997</v>
      </c>
      <c r="H768" s="860">
        <v>7.2</v>
      </c>
      <c r="I768" s="860">
        <v>8.9619999999999997</v>
      </c>
      <c r="J768" s="105">
        <v>2333.65</v>
      </c>
      <c r="K768" s="860">
        <f t="shared" ref="K768:L771" si="80">I768</f>
        <v>8.9619999999999997</v>
      </c>
      <c r="L768" s="105">
        <f t="shared" si="80"/>
        <v>2333.65</v>
      </c>
      <c r="M768" s="860">
        <f>K768/L768</f>
        <v>3.8403359544061876E-3</v>
      </c>
      <c r="N768" s="860">
        <v>220.94300000000001</v>
      </c>
      <c r="O768" s="105">
        <f>M768*N768</f>
        <v>0.84849534677436633</v>
      </c>
      <c r="P768" s="860">
        <f>M768*60*1000</f>
        <v>230.42015726437126</v>
      </c>
      <c r="Q768" s="861">
        <f>P768*N768/1000</f>
        <v>50.909720806461983</v>
      </c>
      <c r="S768" s="55"/>
      <c r="T768" s="55"/>
    </row>
    <row r="769" spans="1:20" ht="12.75">
      <c r="A769" s="1018"/>
      <c r="B769" s="18">
        <v>2</v>
      </c>
      <c r="C769" s="862" t="s">
        <v>551</v>
      </c>
      <c r="D769" s="18">
        <v>39</v>
      </c>
      <c r="E769" s="18">
        <v>1992</v>
      </c>
      <c r="F769" s="104">
        <f>SUM(G769:I769)</f>
        <v>18.972000999999999</v>
      </c>
      <c r="G769" s="104">
        <v>3.542859</v>
      </c>
      <c r="H769" s="104">
        <v>6.4</v>
      </c>
      <c r="I769" s="104">
        <v>9.0291420000000002</v>
      </c>
      <c r="J769" s="68">
        <v>2267.6400000000003</v>
      </c>
      <c r="K769" s="104">
        <f t="shared" si="80"/>
        <v>9.0291420000000002</v>
      </c>
      <c r="L769" s="68">
        <f t="shared" si="80"/>
        <v>2267.6400000000003</v>
      </c>
      <c r="M769" s="104">
        <f>K769/L769</f>
        <v>3.9817351960628666E-3</v>
      </c>
      <c r="N769" s="104">
        <v>220.94300000000001</v>
      </c>
      <c r="O769" s="68">
        <f>M769*N769</f>
        <v>0.879736519423718</v>
      </c>
      <c r="P769" s="104">
        <f>M769*60*1000</f>
        <v>238.90411176377199</v>
      </c>
      <c r="Q769" s="863">
        <f>P769*N769/1000</f>
        <v>52.784191165423081</v>
      </c>
      <c r="S769" s="55"/>
      <c r="T769" s="55"/>
    </row>
    <row r="770" spans="1:20" ht="12.75">
      <c r="A770" s="1018"/>
      <c r="B770" s="18">
        <v>3</v>
      </c>
      <c r="C770" s="862" t="s">
        <v>552</v>
      </c>
      <c r="D770" s="18">
        <v>45</v>
      </c>
      <c r="E770" s="18">
        <v>1974</v>
      </c>
      <c r="F770" s="104">
        <f>SUM(G770:I770)</f>
        <v>22.985883000000001</v>
      </c>
      <c r="G770" s="104">
        <v>5.2655459999999996</v>
      </c>
      <c r="H770" s="104">
        <v>7.2</v>
      </c>
      <c r="I770" s="104">
        <v>10.520337</v>
      </c>
      <c r="J770" s="68">
        <v>2307.02</v>
      </c>
      <c r="K770" s="104">
        <f t="shared" si="80"/>
        <v>10.520337</v>
      </c>
      <c r="L770" s="68">
        <f t="shared" si="80"/>
        <v>2307.02</v>
      </c>
      <c r="M770" s="104">
        <f>K770/L770</f>
        <v>4.5601412211424257E-3</v>
      </c>
      <c r="N770" s="104">
        <v>220.94300000000001</v>
      </c>
      <c r="O770" s="68">
        <f>M770*N770</f>
        <v>1.007531281822871</v>
      </c>
      <c r="P770" s="104">
        <f>M770*60*1000</f>
        <v>273.60847326854554</v>
      </c>
      <c r="Q770" s="863">
        <f>P770*N770/1000</f>
        <v>60.45187690937226</v>
      </c>
      <c r="S770" s="55"/>
      <c r="T770" s="55"/>
    </row>
    <row r="771" spans="1:20" ht="12.75">
      <c r="A771" s="1018"/>
      <c r="B771" s="18">
        <v>4</v>
      </c>
      <c r="C771" s="862" t="s">
        <v>553</v>
      </c>
      <c r="D771" s="18">
        <v>40</v>
      </c>
      <c r="E771" s="18">
        <v>1982</v>
      </c>
      <c r="F771" s="104">
        <f>SUM(G771:I771)</f>
        <v>30.777001000000002</v>
      </c>
      <c r="G771" s="104">
        <v>3.45059</v>
      </c>
      <c r="H771" s="104">
        <v>6.4</v>
      </c>
      <c r="I771" s="104">
        <v>20.926411000000002</v>
      </c>
      <c r="J771" s="68">
        <v>2259.52</v>
      </c>
      <c r="K771" s="104">
        <f t="shared" si="80"/>
        <v>20.926411000000002</v>
      </c>
      <c r="L771" s="68">
        <f t="shared" si="80"/>
        <v>2259.52</v>
      </c>
      <c r="M771" s="104">
        <f>K771/L771</f>
        <v>9.2614409255063028E-3</v>
      </c>
      <c r="N771" s="104">
        <v>220.94300000000001</v>
      </c>
      <c r="O771" s="68">
        <f>M771*N771</f>
        <v>2.0462505424041391</v>
      </c>
      <c r="P771" s="104">
        <f>M771*60*1000</f>
        <v>555.68645553037823</v>
      </c>
      <c r="Q771" s="863">
        <f>P771*N771/1000</f>
        <v>122.77503254424836</v>
      </c>
      <c r="S771" s="55"/>
      <c r="T771" s="55"/>
    </row>
    <row r="772" spans="1:20" ht="12.75">
      <c r="A772" s="1018"/>
      <c r="B772" s="18">
        <v>5</v>
      </c>
      <c r="C772" s="11"/>
      <c r="D772" s="18"/>
      <c r="E772" s="18"/>
      <c r="F772" s="104"/>
      <c r="G772" s="104"/>
      <c r="H772" s="104"/>
      <c r="I772" s="104"/>
      <c r="J772" s="84"/>
      <c r="K772" s="104"/>
      <c r="L772" s="84"/>
      <c r="M772" s="69"/>
      <c r="N772" s="68"/>
      <c r="O772" s="68"/>
      <c r="P772" s="68"/>
      <c r="Q772" s="70"/>
      <c r="S772" s="55"/>
      <c r="T772" s="55"/>
    </row>
    <row r="773" spans="1:20" ht="12.75">
      <c r="A773" s="1018"/>
      <c r="B773" s="18">
        <v>6</v>
      </c>
      <c r="C773" s="11"/>
      <c r="D773" s="18"/>
      <c r="E773" s="18"/>
      <c r="F773" s="104"/>
      <c r="G773" s="104"/>
      <c r="H773" s="104"/>
      <c r="I773" s="104"/>
      <c r="J773" s="84"/>
      <c r="K773" s="104"/>
      <c r="L773" s="84"/>
      <c r="M773" s="69"/>
      <c r="N773" s="18"/>
      <c r="O773" s="18"/>
      <c r="P773" s="68"/>
      <c r="Q773" s="70"/>
      <c r="S773" s="55"/>
      <c r="T773" s="55"/>
    </row>
    <row r="774" spans="1:20" ht="12.75">
      <c r="A774" s="1018"/>
      <c r="B774" s="18">
        <v>7</v>
      </c>
      <c r="C774" s="11"/>
      <c r="D774" s="18"/>
      <c r="E774" s="18"/>
      <c r="F774" s="104"/>
      <c r="G774" s="104"/>
      <c r="H774" s="104"/>
      <c r="I774" s="104"/>
      <c r="J774" s="84"/>
      <c r="K774" s="104"/>
      <c r="L774" s="84"/>
      <c r="M774" s="69"/>
      <c r="N774" s="68"/>
      <c r="O774" s="68"/>
      <c r="P774" s="68"/>
      <c r="Q774" s="70"/>
      <c r="S774" s="55"/>
      <c r="T774" s="55"/>
    </row>
    <row r="775" spans="1:20" ht="12.75">
      <c r="A775" s="1018"/>
      <c r="B775" s="18">
        <v>8</v>
      </c>
      <c r="C775" s="11"/>
      <c r="D775" s="18"/>
      <c r="E775" s="18"/>
      <c r="F775" s="104"/>
      <c r="G775" s="104"/>
      <c r="H775" s="104"/>
      <c r="I775" s="104"/>
      <c r="J775" s="84"/>
      <c r="K775" s="104"/>
      <c r="L775" s="84"/>
      <c r="M775" s="69"/>
      <c r="N775" s="68"/>
      <c r="O775" s="68"/>
      <c r="P775" s="68"/>
      <c r="Q775" s="70"/>
      <c r="S775" s="55"/>
      <c r="T775" s="55"/>
    </row>
    <row r="776" spans="1:20" ht="12.75">
      <c r="A776" s="1018"/>
      <c r="B776" s="18">
        <v>9</v>
      </c>
      <c r="C776" s="11"/>
      <c r="D776" s="18"/>
      <c r="E776" s="18"/>
      <c r="F776" s="104"/>
      <c r="G776" s="104"/>
      <c r="H776" s="104"/>
      <c r="I776" s="104"/>
      <c r="J776" s="84"/>
      <c r="K776" s="104"/>
      <c r="L776" s="84"/>
      <c r="M776" s="69"/>
      <c r="N776" s="68"/>
      <c r="O776" s="68"/>
      <c r="P776" s="68"/>
      <c r="Q776" s="70"/>
      <c r="S776" s="55"/>
      <c r="T776" s="55"/>
    </row>
    <row r="777" spans="1:20" ht="13.5" thickBot="1">
      <c r="A777" s="1019"/>
      <c r="B777" s="56" t="s">
        <v>42</v>
      </c>
      <c r="C777" s="45"/>
      <c r="D777" s="44"/>
      <c r="E777" s="44"/>
      <c r="F777" s="95"/>
      <c r="G777" s="95"/>
      <c r="H777" s="95"/>
      <c r="I777" s="95"/>
      <c r="J777" s="118"/>
      <c r="K777" s="95"/>
      <c r="L777" s="118"/>
      <c r="M777" s="72"/>
      <c r="N777" s="71"/>
      <c r="O777" s="71"/>
      <c r="P777" s="71"/>
      <c r="Q777" s="73"/>
      <c r="S777" s="55"/>
      <c r="T777" s="55"/>
    </row>
    <row r="778" spans="1:20" ht="12.75" customHeight="1">
      <c r="A778" s="1608" t="s">
        <v>423</v>
      </c>
      <c r="B778" s="1494">
        <v>1</v>
      </c>
      <c r="C778" s="1609" t="s">
        <v>524</v>
      </c>
      <c r="D778" s="1494">
        <v>100</v>
      </c>
      <c r="E778" s="1494">
        <v>1971</v>
      </c>
      <c r="F778" s="1495">
        <f>SUM(G778:I778)</f>
        <v>51.568007000000001</v>
      </c>
      <c r="G778" s="1610">
        <v>7.3065559999999996</v>
      </c>
      <c r="H778" s="1610">
        <v>16</v>
      </c>
      <c r="I778" s="1610">
        <v>28.261451000000001</v>
      </c>
      <c r="J778" s="1611">
        <v>964.95</v>
      </c>
      <c r="K778" s="1610">
        <f>I778</f>
        <v>28.261451000000001</v>
      </c>
      <c r="L778" s="1611">
        <f>J778</f>
        <v>964.95</v>
      </c>
      <c r="M778" s="1612">
        <f>K778/L778</f>
        <v>2.9287995232913623E-2</v>
      </c>
      <c r="N778" s="1611">
        <v>220.94300000000001</v>
      </c>
      <c r="O778" s="1611">
        <f>M778*N778</f>
        <v>6.4709775307456354</v>
      </c>
      <c r="P778" s="1611">
        <f>M778*60*1000</f>
        <v>1757.2797139748172</v>
      </c>
      <c r="Q778" s="1613">
        <f>P778*N778/1000</f>
        <v>388.25865184473804</v>
      </c>
      <c r="S778" s="55"/>
      <c r="T778" s="55"/>
    </row>
    <row r="779" spans="1:20" ht="12.75">
      <c r="A779" s="1614"/>
      <c r="B779" s="1247">
        <v>2</v>
      </c>
      <c r="C779" s="1615" t="s">
        <v>554</v>
      </c>
      <c r="D779" s="1247">
        <v>55</v>
      </c>
      <c r="E779" s="1247">
        <v>1989</v>
      </c>
      <c r="F779" s="1496">
        <f t="shared" ref="F779:F787" si="81">SUM(G779:I779)</f>
        <v>29.216002</v>
      </c>
      <c r="G779" s="1616">
        <v>3.8037999999999998</v>
      </c>
      <c r="H779" s="1616">
        <v>8.8000000000000007</v>
      </c>
      <c r="I779" s="1616">
        <v>16.612202</v>
      </c>
      <c r="J779" s="1617">
        <v>1220.06</v>
      </c>
      <c r="K779" s="1616">
        <f t="shared" ref="K779:L787" si="82">I779</f>
        <v>16.612202</v>
      </c>
      <c r="L779" s="1617">
        <f t="shared" si="82"/>
        <v>1220.06</v>
      </c>
      <c r="M779" s="1618">
        <f>K779/L779</f>
        <v>1.3615889382489386E-2</v>
      </c>
      <c r="N779" s="1617">
        <v>220.94300000000001</v>
      </c>
      <c r="O779" s="1617">
        <f>M779*N779</f>
        <v>3.0083354478353526</v>
      </c>
      <c r="P779" s="1617">
        <f>M779*60*1000</f>
        <v>816.95336294936317</v>
      </c>
      <c r="Q779" s="1619">
        <f>P779*N779/1000</f>
        <v>180.50012687012116</v>
      </c>
      <c r="S779" s="55"/>
      <c r="T779" s="55"/>
    </row>
    <row r="780" spans="1:20" ht="12.75">
      <c r="A780" s="1614"/>
      <c r="B780" s="1247">
        <v>3</v>
      </c>
      <c r="C780" s="1615" t="s">
        <v>647</v>
      </c>
      <c r="D780" s="1247">
        <v>54</v>
      </c>
      <c r="E780" s="1247">
        <v>1983</v>
      </c>
      <c r="F780" s="1496">
        <f t="shared" si="81"/>
        <v>37.330994000000004</v>
      </c>
      <c r="G780" s="1616">
        <v>5.7057000000000002</v>
      </c>
      <c r="H780" s="1616">
        <v>8.5730000000000004</v>
      </c>
      <c r="I780" s="1616">
        <v>23.052294</v>
      </c>
      <c r="J780" s="1617">
        <v>2341.37</v>
      </c>
      <c r="K780" s="1616">
        <f t="shared" si="82"/>
        <v>23.052294</v>
      </c>
      <c r="L780" s="1617">
        <f t="shared" si="82"/>
        <v>2341.37</v>
      </c>
      <c r="M780" s="1618">
        <f t="shared" ref="M780:M787" si="83">K780/L780</f>
        <v>9.8456433626466552E-3</v>
      </c>
      <c r="N780" s="1617">
        <v>220.94300000000001</v>
      </c>
      <c r="O780" s="1617">
        <f>M780*N780</f>
        <v>2.17532598147324</v>
      </c>
      <c r="P780" s="1617">
        <f t="shared" ref="P780:P787" si="84">M780*60*1000</f>
        <v>590.73860175879929</v>
      </c>
      <c r="Q780" s="1619">
        <f t="shared" ref="Q780:Q787" si="85">P780*N780/1000</f>
        <v>130.51955888839441</v>
      </c>
      <c r="S780" s="55"/>
      <c r="T780" s="55"/>
    </row>
    <row r="781" spans="1:20" ht="12.75">
      <c r="A781" s="1614"/>
      <c r="B781" s="1247">
        <v>4</v>
      </c>
      <c r="C781" s="1615" t="s">
        <v>523</v>
      </c>
      <c r="D781" s="1247">
        <v>60</v>
      </c>
      <c r="E781" s="1247">
        <v>1967</v>
      </c>
      <c r="F781" s="1496">
        <f t="shared" si="81"/>
        <v>37.011004999999997</v>
      </c>
      <c r="G781" s="1616">
        <v>3.8635739999999998</v>
      </c>
      <c r="H781" s="1616">
        <v>9.6</v>
      </c>
      <c r="I781" s="1616">
        <v>23.547431</v>
      </c>
      <c r="J781" s="1617">
        <v>1655.38</v>
      </c>
      <c r="K781" s="1616">
        <f t="shared" si="82"/>
        <v>23.547431</v>
      </c>
      <c r="L781" s="1617">
        <f t="shared" si="82"/>
        <v>1655.38</v>
      </c>
      <c r="M781" s="1618">
        <f t="shared" si="83"/>
        <v>1.4224788870229191E-2</v>
      </c>
      <c r="N781" s="1617">
        <v>220.94300000000001</v>
      </c>
      <c r="O781" s="1617">
        <f t="shared" ref="O781:O787" si="86">M781*N781</f>
        <v>3.1428675273550484</v>
      </c>
      <c r="P781" s="1617">
        <f t="shared" si="84"/>
        <v>853.48733221375153</v>
      </c>
      <c r="Q781" s="1619">
        <f t="shared" si="85"/>
        <v>188.57205164130292</v>
      </c>
      <c r="S781" s="55"/>
      <c r="T781" s="55"/>
    </row>
    <row r="782" spans="1:20" ht="12.75">
      <c r="A782" s="1614"/>
      <c r="B782" s="1247">
        <v>5</v>
      </c>
      <c r="C782" s="1615" t="s">
        <v>648</v>
      </c>
      <c r="D782" s="1247">
        <v>45</v>
      </c>
      <c r="E782" s="1247">
        <v>1976</v>
      </c>
      <c r="F782" s="1496">
        <f t="shared" si="81"/>
        <v>33.043998000000002</v>
      </c>
      <c r="G782" s="1616">
        <v>4.154293</v>
      </c>
      <c r="H782" s="1616">
        <v>7.2</v>
      </c>
      <c r="I782" s="1616">
        <v>21.689705</v>
      </c>
      <c r="J782" s="1617">
        <v>1219.69</v>
      </c>
      <c r="K782" s="1616">
        <f t="shared" si="82"/>
        <v>21.689705</v>
      </c>
      <c r="L782" s="1617">
        <f t="shared" si="82"/>
        <v>1219.69</v>
      </c>
      <c r="M782" s="1618">
        <f t="shared" si="83"/>
        <v>1.7782965343652896E-2</v>
      </c>
      <c r="N782" s="1617">
        <v>220.94300000000001</v>
      </c>
      <c r="O782" s="1617">
        <f t="shared" si="86"/>
        <v>3.9290217119227018</v>
      </c>
      <c r="P782" s="1617">
        <f t="shared" si="84"/>
        <v>1066.9779206191738</v>
      </c>
      <c r="Q782" s="1619">
        <f t="shared" si="85"/>
        <v>235.74130271536214</v>
      </c>
      <c r="S782" s="55"/>
      <c r="T782" s="55"/>
    </row>
    <row r="783" spans="1:20" ht="12.75">
      <c r="A783" s="1614"/>
      <c r="B783" s="1247">
        <v>6</v>
      </c>
      <c r="C783" s="1615" t="s">
        <v>888</v>
      </c>
      <c r="D783" s="1247">
        <v>60</v>
      </c>
      <c r="E783" s="1247">
        <v>1984</v>
      </c>
      <c r="F783" s="1496">
        <f t="shared" si="81"/>
        <v>37.562002</v>
      </c>
      <c r="G783" s="1616">
        <v>4.6172700000000004</v>
      </c>
      <c r="H783" s="1616">
        <v>9.6</v>
      </c>
      <c r="I783" s="1616">
        <v>23.344732</v>
      </c>
      <c r="J783" s="1617">
        <v>2261.39</v>
      </c>
      <c r="K783" s="1616">
        <f t="shared" si="82"/>
        <v>23.344732</v>
      </c>
      <c r="L783" s="1617">
        <f t="shared" si="82"/>
        <v>2261.39</v>
      </c>
      <c r="M783" s="1618">
        <f t="shared" si="83"/>
        <v>1.0323178222243842E-2</v>
      </c>
      <c r="N783" s="1617">
        <v>220.94300000000001</v>
      </c>
      <c r="O783" s="1617">
        <f t="shared" si="86"/>
        <v>2.2808339659572212</v>
      </c>
      <c r="P783" s="1617">
        <f t="shared" si="84"/>
        <v>619.39069333463044</v>
      </c>
      <c r="Q783" s="1619">
        <f t="shared" si="85"/>
        <v>136.85003795743327</v>
      </c>
      <c r="S783" s="55"/>
      <c r="T783" s="55"/>
    </row>
    <row r="784" spans="1:20" ht="12.75">
      <c r="A784" s="1614"/>
      <c r="B784" s="1247">
        <v>7</v>
      </c>
      <c r="C784" s="1615" t="s">
        <v>889</v>
      </c>
      <c r="D784" s="1247">
        <v>40</v>
      </c>
      <c r="E784" s="1247">
        <v>1975</v>
      </c>
      <c r="F784" s="1496">
        <f t="shared" si="81"/>
        <v>36.870998999999998</v>
      </c>
      <c r="G784" s="1616">
        <v>4.3472</v>
      </c>
      <c r="H784" s="1616">
        <v>6.4</v>
      </c>
      <c r="I784" s="1616">
        <v>26.123799000000002</v>
      </c>
      <c r="J784" s="1617">
        <v>2335.06</v>
      </c>
      <c r="K784" s="1616">
        <f t="shared" si="82"/>
        <v>26.123799000000002</v>
      </c>
      <c r="L784" s="1617">
        <f t="shared" si="82"/>
        <v>2335.06</v>
      </c>
      <c r="M784" s="1618">
        <f t="shared" si="83"/>
        <v>1.1187635007237502E-2</v>
      </c>
      <c r="N784" s="1617">
        <v>220.94300000000001</v>
      </c>
      <c r="O784" s="1617">
        <f t="shared" si="86"/>
        <v>2.4718296414040757</v>
      </c>
      <c r="P784" s="1617">
        <f t="shared" si="84"/>
        <v>671.2581004342502</v>
      </c>
      <c r="Q784" s="1619">
        <f t="shared" si="85"/>
        <v>148.30977848424453</v>
      </c>
      <c r="S784" s="55"/>
      <c r="T784" s="55"/>
    </row>
    <row r="785" spans="1:20" ht="12.75">
      <c r="A785" s="1614"/>
      <c r="B785" s="1247">
        <v>8</v>
      </c>
      <c r="C785" s="1615" t="s">
        <v>525</v>
      </c>
      <c r="D785" s="1247">
        <v>60</v>
      </c>
      <c r="E785" s="1247">
        <v>1968</v>
      </c>
      <c r="F785" s="1496">
        <f t="shared" si="81"/>
        <v>40.565003000000004</v>
      </c>
      <c r="G785" s="1616">
        <v>4.0754999999999999</v>
      </c>
      <c r="H785" s="1616">
        <v>9.5329999999999995</v>
      </c>
      <c r="I785" s="1616">
        <v>26.956503000000001</v>
      </c>
      <c r="J785" s="1617">
        <v>1224.6600000000001</v>
      </c>
      <c r="K785" s="1616">
        <f t="shared" si="82"/>
        <v>26.956503000000001</v>
      </c>
      <c r="L785" s="1617">
        <f t="shared" si="82"/>
        <v>1224.6600000000001</v>
      </c>
      <c r="M785" s="1618">
        <f t="shared" si="83"/>
        <v>2.2011417862917056E-2</v>
      </c>
      <c r="N785" s="1617">
        <v>220.94300000000001</v>
      </c>
      <c r="O785" s="1617">
        <f t="shared" si="86"/>
        <v>4.8632686968864833</v>
      </c>
      <c r="P785" s="1617">
        <f t="shared" si="84"/>
        <v>1320.6850717750233</v>
      </c>
      <c r="Q785" s="1619">
        <f t="shared" si="85"/>
        <v>291.79612181318902</v>
      </c>
      <c r="S785" s="55"/>
      <c r="T785" s="55"/>
    </row>
    <row r="786" spans="1:20" ht="12.75">
      <c r="A786" s="1614"/>
      <c r="B786" s="1247">
        <v>9</v>
      </c>
      <c r="C786" s="1615" t="s">
        <v>890</v>
      </c>
      <c r="D786" s="1247">
        <v>45</v>
      </c>
      <c r="E786" s="1247">
        <v>1987</v>
      </c>
      <c r="F786" s="1496">
        <f t="shared" si="81"/>
        <v>34.080002</v>
      </c>
      <c r="G786" s="1616">
        <v>3.5587270000000002</v>
      </c>
      <c r="H786" s="1616">
        <v>7.2</v>
      </c>
      <c r="I786" s="1616">
        <v>23.321275</v>
      </c>
      <c r="J786" s="1617">
        <v>709.14</v>
      </c>
      <c r="K786" s="1616">
        <f t="shared" si="82"/>
        <v>23.321275</v>
      </c>
      <c r="L786" s="1617">
        <f t="shared" si="82"/>
        <v>709.14</v>
      </c>
      <c r="M786" s="1618">
        <f t="shared" si="83"/>
        <v>3.2886700792509237E-2</v>
      </c>
      <c r="N786" s="1617">
        <v>220.94300000000001</v>
      </c>
      <c r="O786" s="1617">
        <f t="shared" si="86"/>
        <v>7.266086333199369</v>
      </c>
      <c r="P786" s="1617">
        <f t="shared" si="84"/>
        <v>1973.2020475505542</v>
      </c>
      <c r="Q786" s="1619">
        <f t="shared" si="85"/>
        <v>435.96517999196209</v>
      </c>
      <c r="S786" s="55"/>
      <c r="T786" s="55"/>
    </row>
    <row r="787" spans="1:20" ht="13.5" customHeight="1" thickBot="1">
      <c r="A787" s="1620"/>
      <c r="B787" s="1497" t="s">
        <v>38</v>
      </c>
      <c r="C787" s="1621" t="s">
        <v>891</v>
      </c>
      <c r="D787" s="1497">
        <v>45</v>
      </c>
      <c r="E787" s="1497">
        <v>1991</v>
      </c>
      <c r="F787" s="1498">
        <f t="shared" si="81"/>
        <v>35.865998000000005</v>
      </c>
      <c r="G787" s="1622">
        <v>4.8356630000000003</v>
      </c>
      <c r="H787" s="1622">
        <v>7.2</v>
      </c>
      <c r="I787" s="1622">
        <v>23.830335000000002</v>
      </c>
      <c r="J787" s="1623">
        <v>2224.9</v>
      </c>
      <c r="K787" s="1622">
        <f t="shared" si="82"/>
        <v>23.830335000000002</v>
      </c>
      <c r="L787" s="1623">
        <f t="shared" si="82"/>
        <v>2224.9</v>
      </c>
      <c r="M787" s="1624">
        <f t="shared" si="83"/>
        <v>1.0710744303114746E-2</v>
      </c>
      <c r="N787" s="1623">
        <v>220.94300000000001</v>
      </c>
      <c r="O787" s="1623">
        <f t="shared" si="86"/>
        <v>2.3664639785630817</v>
      </c>
      <c r="P787" s="1623">
        <f t="shared" si="84"/>
        <v>642.64465818688473</v>
      </c>
      <c r="Q787" s="1625">
        <f t="shared" si="85"/>
        <v>141.98783871378487</v>
      </c>
      <c r="S787" s="55"/>
      <c r="T787" s="55"/>
    </row>
    <row r="788" spans="1:20" ht="12.75" customHeight="1">
      <c r="A788" s="989" t="s">
        <v>422</v>
      </c>
      <c r="B788" s="98">
        <v>1</v>
      </c>
      <c r="C788" s="1594" t="s">
        <v>892</v>
      </c>
      <c r="D788" s="98">
        <v>20</v>
      </c>
      <c r="E788" s="98">
        <v>1970</v>
      </c>
      <c r="F788" s="461">
        <f>SUM(G788:I788)</f>
        <v>12.320001</v>
      </c>
      <c r="G788" s="1595">
        <v>0</v>
      </c>
      <c r="H788" s="1595">
        <v>0</v>
      </c>
      <c r="I788" s="1595">
        <v>12.320001</v>
      </c>
      <c r="J788" s="1596">
        <v>964.95</v>
      </c>
      <c r="K788" s="1595">
        <f>I788</f>
        <v>12.320001</v>
      </c>
      <c r="L788" s="1596">
        <f>J788</f>
        <v>964.95</v>
      </c>
      <c r="M788" s="1597">
        <f>K788/L788</f>
        <v>1.276750194310586E-2</v>
      </c>
      <c r="N788" s="1596">
        <v>220.94300000000001</v>
      </c>
      <c r="O788" s="1596">
        <f>M788*N788</f>
        <v>2.820890181815638</v>
      </c>
      <c r="P788" s="1596">
        <f>M788*60*1000</f>
        <v>766.05011658635158</v>
      </c>
      <c r="Q788" s="1598">
        <f>P788*N788/1000</f>
        <v>169.25341090893829</v>
      </c>
      <c r="S788" s="55"/>
      <c r="T788" s="55"/>
    </row>
    <row r="789" spans="1:20" ht="15.75" customHeight="1">
      <c r="A789" s="990"/>
      <c r="B789" s="99">
        <v>2</v>
      </c>
      <c r="C789" s="1599" t="s">
        <v>526</v>
      </c>
      <c r="D789" s="99">
        <v>32</v>
      </c>
      <c r="E789" s="99">
        <v>1965</v>
      </c>
      <c r="F789" s="463">
        <f t="shared" ref="F789:F797" si="87">SUM(G789:I789)</f>
        <v>22.567001000000001</v>
      </c>
      <c r="G789" s="1600">
        <v>1.8475600000000001</v>
      </c>
      <c r="H789" s="1600">
        <v>5.12</v>
      </c>
      <c r="I789" s="1600">
        <v>15.599441000000001</v>
      </c>
      <c r="J789" s="1322">
        <v>1220.06</v>
      </c>
      <c r="K789" s="1600">
        <f t="shared" ref="K789:L797" si="88">I789</f>
        <v>15.599441000000001</v>
      </c>
      <c r="L789" s="1322">
        <f t="shared" si="88"/>
        <v>1220.06</v>
      </c>
      <c r="M789" s="1601">
        <f t="shared" ref="M789:M797" si="89">K789/L789</f>
        <v>1.2785798239430849E-2</v>
      </c>
      <c r="N789" s="1322">
        <v>220.94300000000001</v>
      </c>
      <c r="O789" s="1322">
        <f t="shared" ref="O789:O797" si="90">M789*N789</f>
        <v>2.8249326204145704</v>
      </c>
      <c r="P789" s="1322">
        <f t="shared" ref="P789:P797" si="91">M789*60*1000</f>
        <v>767.1478943658509</v>
      </c>
      <c r="Q789" s="1602">
        <f t="shared" ref="Q789:Q797" si="92">P789*N789/1000</f>
        <v>169.49595722487422</v>
      </c>
      <c r="S789" s="55"/>
      <c r="T789" s="55"/>
    </row>
    <row r="790" spans="1:20" ht="12.75">
      <c r="A790" s="990"/>
      <c r="B790" s="99">
        <v>3</v>
      </c>
      <c r="C790" s="1599" t="s">
        <v>893</v>
      </c>
      <c r="D790" s="99">
        <v>60</v>
      </c>
      <c r="E790" s="99">
        <v>1986</v>
      </c>
      <c r="F790" s="463">
        <f t="shared" si="87"/>
        <v>42.615998000000005</v>
      </c>
      <c r="G790" s="1600">
        <v>2.9588130000000001</v>
      </c>
      <c r="H790" s="1600">
        <v>9.5589999999999993</v>
      </c>
      <c r="I790" s="1600">
        <v>30.098185000000001</v>
      </c>
      <c r="J790" s="1322">
        <v>2341.37</v>
      </c>
      <c r="K790" s="1600">
        <f t="shared" si="88"/>
        <v>30.098185000000001</v>
      </c>
      <c r="L790" s="1322">
        <f t="shared" si="88"/>
        <v>2341.37</v>
      </c>
      <c r="M790" s="1601">
        <f t="shared" si="89"/>
        <v>1.2854946035867891E-2</v>
      </c>
      <c r="N790" s="1322">
        <v>220.94300000000001</v>
      </c>
      <c r="O790" s="1322">
        <f t="shared" si="90"/>
        <v>2.8402103420027598</v>
      </c>
      <c r="P790" s="1322">
        <f t="shared" si="91"/>
        <v>771.29676215207348</v>
      </c>
      <c r="Q790" s="1602">
        <f t="shared" si="92"/>
        <v>170.41262052016558</v>
      </c>
      <c r="S790" s="55"/>
      <c r="T790" s="55"/>
    </row>
    <row r="791" spans="1:20" ht="12.75">
      <c r="A791" s="990"/>
      <c r="B791" s="99">
        <v>4</v>
      </c>
      <c r="C791" s="1599" t="s">
        <v>894</v>
      </c>
      <c r="D791" s="99">
        <v>30</v>
      </c>
      <c r="E791" s="99">
        <v>1974</v>
      </c>
      <c r="F791" s="463">
        <f t="shared" si="87"/>
        <v>29.654997999999999</v>
      </c>
      <c r="G791" s="1600">
        <v>3.150633</v>
      </c>
      <c r="H791" s="1600">
        <v>5.1719999999999997</v>
      </c>
      <c r="I791" s="1600">
        <v>21.332364999999999</v>
      </c>
      <c r="J791" s="1322">
        <v>1655.38</v>
      </c>
      <c r="K791" s="1600">
        <f t="shared" si="88"/>
        <v>21.332364999999999</v>
      </c>
      <c r="L791" s="1322">
        <f t="shared" si="88"/>
        <v>1655.38</v>
      </c>
      <c r="M791" s="1601">
        <f t="shared" si="89"/>
        <v>1.2886687648757384E-2</v>
      </c>
      <c r="N791" s="1322">
        <v>220.94300000000001</v>
      </c>
      <c r="O791" s="1322">
        <f t="shared" si="90"/>
        <v>2.8472234291794027</v>
      </c>
      <c r="P791" s="1322">
        <f t="shared" si="91"/>
        <v>773.20125892544297</v>
      </c>
      <c r="Q791" s="1602">
        <f t="shared" si="92"/>
        <v>170.83340575076414</v>
      </c>
      <c r="S791" s="55"/>
      <c r="T791" s="55"/>
    </row>
    <row r="792" spans="1:20" ht="12.75">
      <c r="A792" s="990"/>
      <c r="B792" s="99">
        <v>5</v>
      </c>
      <c r="C792" s="1599" t="s">
        <v>895</v>
      </c>
      <c r="D792" s="99">
        <v>32</v>
      </c>
      <c r="E792" s="99">
        <v>1964</v>
      </c>
      <c r="F792" s="463">
        <f t="shared" si="87"/>
        <v>23.158000000000001</v>
      </c>
      <c r="G792" s="1600">
        <v>2.30945</v>
      </c>
      <c r="H792" s="1600">
        <v>5.12</v>
      </c>
      <c r="I792" s="1600">
        <v>15.72855</v>
      </c>
      <c r="J792" s="1322">
        <v>1219.69</v>
      </c>
      <c r="K792" s="1600">
        <f t="shared" si="88"/>
        <v>15.72855</v>
      </c>
      <c r="L792" s="1322">
        <f t="shared" si="88"/>
        <v>1219.69</v>
      </c>
      <c r="M792" s="1601">
        <f t="shared" si="89"/>
        <v>1.2895530831604751E-2</v>
      </c>
      <c r="N792" s="1322">
        <v>220.94300000000001</v>
      </c>
      <c r="O792" s="1322">
        <f t="shared" si="90"/>
        <v>2.8491772685272485</v>
      </c>
      <c r="P792" s="1322">
        <f t="shared" si="91"/>
        <v>773.7318498962851</v>
      </c>
      <c r="Q792" s="1602">
        <f t="shared" si="92"/>
        <v>170.95063611163494</v>
      </c>
      <c r="S792" s="55"/>
      <c r="T792" s="55"/>
    </row>
    <row r="793" spans="1:20" ht="12.75">
      <c r="A793" s="990"/>
      <c r="B793" s="99">
        <v>6</v>
      </c>
      <c r="C793" s="1599" t="s">
        <v>896</v>
      </c>
      <c r="D793" s="99">
        <v>40</v>
      </c>
      <c r="E793" s="99">
        <v>1993</v>
      </c>
      <c r="F793" s="463">
        <f t="shared" si="87"/>
        <v>39.932992999999996</v>
      </c>
      <c r="G793" s="1600">
        <v>4.2928600000000001</v>
      </c>
      <c r="H793" s="1600">
        <v>6.4</v>
      </c>
      <c r="I793" s="1600">
        <v>29.240133</v>
      </c>
      <c r="J793" s="1322">
        <v>2261.39</v>
      </c>
      <c r="K793" s="1600">
        <f t="shared" si="88"/>
        <v>29.240133</v>
      </c>
      <c r="L793" s="1322">
        <f t="shared" si="88"/>
        <v>2261.39</v>
      </c>
      <c r="M793" s="1601">
        <f t="shared" si="89"/>
        <v>1.2930159326785739E-2</v>
      </c>
      <c r="N793" s="1322">
        <v>220.94300000000001</v>
      </c>
      <c r="O793" s="1322">
        <f t="shared" si="90"/>
        <v>2.8568281921380216</v>
      </c>
      <c r="P793" s="1322">
        <f t="shared" si="91"/>
        <v>775.80955960714437</v>
      </c>
      <c r="Q793" s="1602">
        <f t="shared" si="92"/>
        <v>171.40969152828131</v>
      </c>
      <c r="S793" s="55"/>
      <c r="T793" s="55"/>
    </row>
    <row r="794" spans="1:20" ht="12.75">
      <c r="A794" s="990"/>
      <c r="B794" s="99">
        <v>7</v>
      </c>
      <c r="C794" s="1599" t="s">
        <v>897</v>
      </c>
      <c r="D794" s="99">
        <v>45</v>
      </c>
      <c r="E794" s="99">
        <v>1978</v>
      </c>
      <c r="F794" s="463">
        <f t="shared" si="87"/>
        <v>42.125004000000004</v>
      </c>
      <c r="G794" s="1600">
        <v>4.7004099999999998</v>
      </c>
      <c r="H794" s="1600">
        <v>7.2</v>
      </c>
      <c r="I794" s="1600">
        <v>30.224594</v>
      </c>
      <c r="J794" s="1322">
        <v>2335.06</v>
      </c>
      <c r="K794" s="1600">
        <f t="shared" si="88"/>
        <v>30.224594</v>
      </c>
      <c r="L794" s="1322">
        <f t="shared" si="88"/>
        <v>2335.06</v>
      </c>
      <c r="M794" s="1601">
        <f t="shared" si="89"/>
        <v>1.2943819002509571E-2</v>
      </c>
      <c r="N794" s="1322">
        <v>220.94300000000001</v>
      </c>
      <c r="O794" s="1322">
        <f t="shared" si="90"/>
        <v>2.8598462018714725</v>
      </c>
      <c r="P794" s="1322">
        <f t="shared" si="91"/>
        <v>776.62914015057424</v>
      </c>
      <c r="Q794" s="1602">
        <f t="shared" si="92"/>
        <v>171.59077211228833</v>
      </c>
      <c r="S794" s="55"/>
      <c r="T794" s="55"/>
    </row>
    <row r="795" spans="1:20" ht="12.75">
      <c r="A795" s="990"/>
      <c r="B795" s="99">
        <v>8</v>
      </c>
      <c r="C795" s="1599" t="s">
        <v>898</v>
      </c>
      <c r="D795" s="99">
        <v>32</v>
      </c>
      <c r="E795" s="99">
        <v>1964</v>
      </c>
      <c r="F795" s="463">
        <f t="shared" si="87"/>
        <v>22.723998999999999</v>
      </c>
      <c r="G795" s="1600">
        <v>1.6845399999999999</v>
      </c>
      <c r="H795" s="1600">
        <v>5.12</v>
      </c>
      <c r="I795" s="1600">
        <v>15.919459</v>
      </c>
      <c r="J795" s="1322">
        <v>1224.6600000000001</v>
      </c>
      <c r="K795" s="1600">
        <f t="shared" si="88"/>
        <v>15.919459</v>
      </c>
      <c r="L795" s="1322">
        <f t="shared" si="88"/>
        <v>1224.6600000000001</v>
      </c>
      <c r="M795" s="1601">
        <f t="shared" si="89"/>
        <v>1.2999084643901163E-2</v>
      </c>
      <c r="N795" s="1322">
        <v>220.94300000000001</v>
      </c>
      <c r="O795" s="1322">
        <f t="shared" si="90"/>
        <v>2.8720567584774548</v>
      </c>
      <c r="P795" s="1322">
        <f t="shared" si="91"/>
        <v>779.94507863406977</v>
      </c>
      <c r="Q795" s="1602">
        <f t="shared" si="92"/>
        <v>172.32340550864728</v>
      </c>
      <c r="S795" s="55"/>
      <c r="T795" s="55"/>
    </row>
    <row r="796" spans="1:20" ht="12.75">
      <c r="A796" s="990"/>
      <c r="B796" s="99">
        <v>9</v>
      </c>
      <c r="C796" s="1599" t="s">
        <v>899</v>
      </c>
      <c r="D796" s="99">
        <v>12</v>
      </c>
      <c r="E796" s="99">
        <v>1990</v>
      </c>
      <c r="F796" s="463">
        <f t="shared" si="87"/>
        <v>12.423000999999999</v>
      </c>
      <c r="G796" s="1600">
        <v>1.2498199999999999</v>
      </c>
      <c r="H796" s="1600">
        <v>1.92</v>
      </c>
      <c r="I796" s="1600">
        <v>9.2531809999999997</v>
      </c>
      <c r="J796" s="1322">
        <v>709.14</v>
      </c>
      <c r="K796" s="1600">
        <f t="shared" si="88"/>
        <v>9.2531809999999997</v>
      </c>
      <c r="L796" s="1322">
        <f t="shared" si="88"/>
        <v>709.14</v>
      </c>
      <c r="M796" s="1601">
        <f t="shared" si="89"/>
        <v>1.3048454465972869E-2</v>
      </c>
      <c r="N796" s="1322">
        <v>220.94300000000001</v>
      </c>
      <c r="O796" s="1322">
        <f t="shared" si="90"/>
        <v>2.8829646750754439</v>
      </c>
      <c r="P796" s="1322">
        <f t="shared" si="91"/>
        <v>782.90726795837213</v>
      </c>
      <c r="Q796" s="1602">
        <f t="shared" si="92"/>
        <v>172.97788050452664</v>
      </c>
      <c r="S796" s="55"/>
      <c r="T796" s="55"/>
    </row>
    <row r="797" spans="1:20" ht="13.5" thickBot="1">
      <c r="A797" s="991"/>
      <c r="B797" s="102" t="s">
        <v>38</v>
      </c>
      <c r="C797" s="1603" t="s">
        <v>900</v>
      </c>
      <c r="D797" s="102">
        <v>40</v>
      </c>
      <c r="E797" s="102">
        <v>1994</v>
      </c>
      <c r="F797" s="469">
        <f t="shared" si="87"/>
        <v>42.700001</v>
      </c>
      <c r="G797" s="1604">
        <v>7.22722</v>
      </c>
      <c r="H797" s="1604">
        <v>6.4</v>
      </c>
      <c r="I797" s="1604">
        <v>29.072780999999999</v>
      </c>
      <c r="J797" s="1605">
        <v>2224.9</v>
      </c>
      <c r="K797" s="1604">
        <f t="shared" si="88"/>
        <v>29.072780999999999</v>
      </c>
      <c r="L797" s="1605">
        <f t="shared" si="88"/>
        <v>2224.9</v>
      </c>
      <c r="M797" s="1606">
        <f t="shared" si="89"/>
        <v>1.3067005708121712E-2</v>
      </c>
      <c r="N797" s="1605">
        <v>220.94300000000001</v>
      </c>
      <c r="O797" s="1605">
        <f t="shared" si="90"/>
        <v>2.8870634421695356</v>
      </c>
      <c r="P797" s="1605">
        <f t="shared" si="91"/>
        <v>784.02034248730263</v>
      </c>
      <c r="Q797" s="1607">
        <f t="shared" si="92"/>
        <v>173.22380653017211</v>
      </c>
      <c r="S797" s="55"/>
      <c r="T797" s="55"/>
    </row>
    <row r="798" spans="1:20" ht="12.75" customHeight="1">
      <c r="A798" s="1015" t="s">
        <v>425</v>
      </c>
      <c r="B798" s="24">
        <v>1</v>
      </c>
      <c r="C798" s="715" t="s">
        <v>901</v>
      </c>
      <c r="D798" s="24">
        <v>32</v>
      </c>
      <c r="E798" s="24">
        <v>1961</v>
      </c>
      <c r="F798" s="197">
        <f>SUM(G798:I798)</f>
        <v>25.623000000000001</v>
      </c>
      <c r="G798" s="670">
        <v>1.1954800000000001</v>
      </c>
      <c r="H798" s="670">
        <v>4.9859999999999998</v>
      </c>
      <c r="I798" s="670">
        <v>19.441520000000001</v>
      </c>
      <c r="J798" s="24">
        <v>1204.31</v>
      </c>
      <c r="K798" s="670">
        <f>I798</f>
        <v>19.441520000000001</v>
      </c>
      <c r="L798" s="198">
        <f>J798</f>
        <v>1204.31</v>
      </c>
      <c r="M798" s="716">
        <f>K798/L798</f>
        <v>1.6143285366724516E-2</v>
      </c>
      <c r="N798" s="81">
        <v>220.94300000000001</v>
      </c>
      <c r="O798" s="81">
        <f>M798*N798</f>
        <v>3.5667458987802148</v>
      </c>
      <c r="P798" s="81">
        <f>M798*60*1000</f>
        <v>968.59712200347087</v>
      </c>
      <c r="Q798" s="717">
        <f>P798*N798/1000</f>
        <v>214.00475392681287</v>
      </c>
      <c r="S798" s="55"/>
      <c r="T798" s="55"/>
    </row>
    <row r="799" spans="1:20" ht="12.75">
      <c r="A799" s="981"/>
      <c r="B799" s="26">
        <v>2</v>
      </c>
      <c r="C799" s="718" t="s">
        <v>556</v>
      </c>
      <c r="D799" s="26">
        <v>24</v>
      </c>
      <c r="E799" s="26">
        <v>1963</v>
      </c>
      <c r="F799" s="203">
        <f t="shared" ref="F799:F807" si="93">SUM(G799:I799)</f>
        <v>19.968</v>
      </c>
      <c r="G799" s="89">
        <v>1.6383509999999999</v>
      </c>
      <c r="H799" s="89">
        <v>0.24</v>
      </c>
      <c r="I799" s="89">
        <v>18.089649000000001</v>
      </c>
      <c r="J799" s="26">
        <v>1118.56</v>
      </c>
      <c r="K799" s="89">
        <f t="shared" ref="K799:L807" si="94">I799</f>
        <v>18.089649000000001</v>
      </c>
      <c r="L799" s="347">
        <f t="shared" si="94"/>
        <v>1118.56</v>
      </c>
      <c r="M799" s="540">
        <f t="shared" ref="M799:M807" si="95">K799/L799</f>
        <v>1.6172265233872125E-2</v>
      </c>
      <c r="N799" s="82">
        <v>220.94300000000001</v>
      </c>
      <c r="O799" s="82">
        <f t="shared" ref="O799:O807" si="96">M799*N799</f>
        <v>3.5731487975674092</v>
      </c>
      <c r="P799" s="82">
        <f t="shared" ref="P799:P807" si="97">M799*60*1000</f>
        <v>970.33591403232742</v>
      </c>
      <c r="Q799" s="541">
        <f t="shared" ref="Q799:Q807" si="98">P799*N799/1000</f>
        <v>214.38892785404454</v>
      </c>
      <c r="S799" s="55"/>
      <c r="T799" s="55"/>
    </row>
    <row r="800" spans="1:20" ht="12.75">
      <c r="A800" s="981"/>
      <c r="B800" s="26">
        <v>3</v>
      </c>
      <c r="C800" s="718" t="s">
        <v>902</v>
      </c>
      <c r="D800" s="26">
        <v>20</v>
      </c>
      <c r="E800" s="26">
        <v>1970</v>
      </c>
      <c r="F800" s="203">
        <f t="shared" si="93"/>
        <v>20.102004000000001</v>
      </c>
      <c r="G800" s="89">
        <v>1.1362490000000001</v>
      </c>
      <c r="H800" s="89">
        <v>3.2</v>
      </c>
      <c r="I800" s="89">
        <v>15.765755</v>
      </c>
      <c r="J800" s="26">
        <v>964.02</v>
      </c>
      <c r="K800" s="89">
        <f t="shared" si="94"/>
        <v>15.765755</v>
      </c>
      <c r="L800" s="347">
        <f t="shared" si="94"/>
        <v>964.02</v>
      </c>
      <c r="M800" s="540">
        <f t="shared" si="95"/>
        <v>1.6354178336549036E-2</v>
      </c>
      <c r="N800" s="82">
        <v>220.94300000000001</v>
      </c>
      <c r="O800" s="82">
        <f t="shared" si="96"/>
        <v>3.6133412242121539</v>
      </c>
      <c r="P800" s="82">
        <f t="shared" si="97"/>
        <v>981.25070019294219</v>
      </c>
      <c r="Q800" s="541">
        <f t="shared" si="98"/>
        <v>216.80047345272922</v>
      </c>
      <c r="S800" s="55"/>
      <c r="T800" s="55"/>
    </row>
    <row r="801" spans="1:20" ht="12.75">
      <c r="A801" s="981"/>
      <c r="B801" s="26">
        <v>4</v>
      </c>
      <c r="C801" s="718" t="s">
        <v>903</v>
      </c>
      <c r="D801" s="26">
        <v>97</v>
      </c>
      <c r="E801" s="26">
        <v>1978</v>
      </c>
      <c r="F801" s="203">
        <f t="shared" si="93"/>
        <v>59.865997999999998</v>
      </c>
      <c r="G801" s="89">
        <v>5.5013820000000004</v>
      </c>
      <c r="H801" s="89">
        <v>1.296</v>
      </c>
      <c r="I801" s="89">
        <v>53.068615999999999</v>
      </c>
      <c r="J801" s="26">
        <v>3202.7200000000003</v>
      </c>
      <c r="K801" s="89">
        <f t="shared" si="94"/>
        <v>53.068615999999999</v>
      </c>
      <c r="L801" s="347">
        <f t="shared" si="94"/>
        <v>3202.7200000000003</v>
      </c>
      <c r="M801" s="540">
        <f t="shared" si="95"/>
        <v>1.656985812059749E-2</v>
      </c>
      <c r="N801" s="82">
        <v>220.94300000000001</v>
      </c>
      <c r="O801" s="82">
        <f t="shared" si="96"/>
        <v>3.6609941627391716</v>
      </c>
      <c r="P801" s="82">
        <f t="shared" si="97"/>
        <v>994.19148723584942</v>
      </c>
      <c r="Q801" s="541">
        <f t="shared" si="98"/>
        <v>219.65964976435029</v>
      </c>
      <c r="S801" s="55"/>
      <c r="T801" s="55"/>
    </row>
    <row r="802" spans="1:20" ht="12.75">
      <c r="A802" s="981"/>
      <c r="B802" s="26">
        <v>5</v>
      </c>
      <c r="C802" s="718" t="s">
        <v>904</v>
      </c>
      <c r="D802" s="26">
        <v>34</v>
      </c>
      <c r="E802" s="26">
        <v>1982</v>
      </c>
      <c r="F802" s="203">
        <f t="shared" si="93"/>
        <v>39.673000000000002</v>
      </c>
      <c r="G802" s="89">
        <v>2.8256800000000002</v>
      </c>
      <c r="H802" s="89">
        <v>5.9569999999999999</v>
      </c>
      <c r="I802" s="89">
        <v>30.890319999999999</v>
      </c>
      <c r="J802" s="26">
        <v>1854.47</v>
      </c>
      <c r="K802" s="89">
        <f t="shared" si="94"/>
        <v>30.890319999999999</v>
      </c>
      <c r="L802" s="347">
        <f t="shared" si="94"/>
        <v>1854.47</v>
      </c>
      <c r="M802" s="540">
        <f t="shared" si="95"/>
        <v>1.6657222818379374E-2</v>
      </c>
      <c r="N802" s="82">
        <v>220.94300000000001</v>
      </c>
      <c r="O802" s="82">
        <f t="shared" si="96"/>
        <v>3.6802967811611942</v>
      </c>
      <c r="P802" s="82">
        <f t="shared" si="97"/>
        <v>999.43336910276253</v>
      </c>
      <c r="Q802" s="541">
        <f t="shared" si="98"/>
        <v>220.81780686967167</v>
      </c>
      <c r="S802" s="55"/>
      <c r="T802" s="55"/>
    </row>
    <row r="803" spans="1:20" ht="12.75">
      <c r="A803" s="981"/>
      <c r="B803" s="26">
        <v>6</v>
      </c>
      <c r="C803" s="718" t="s">
        <v>555</v>
      </c>
      <c r="D803" s="26">
        <v>26</v>
      </c>
      <c r="E803" s="26">
        <v>1963</v>
      </c>
      <c r="F803" s="203">
        <f t="shared" si="93"/>
        <v>22.295999999999999</v>
      </c>
      <c r="G803" s="89">
        <v>1.4671799999999999</v>
      </c>
      <c r="H803" s="89">
        <v>0.25</v>
      </c>
      <c r="I803" s="89">
        <v>20.57882</v>
      </c>
      <c r="J803" s="26">
        <v>1224.27</v>
      </c>
      <c r="K803" s="89">
        <f t="shared" si="94"/>
        <v>20.57882</v>
      </c>
      <c r="L803" s="347">
        <f t="shared" si="94"/>
        <v>1224.27</v>
      </c>
      <c r="M803" s="540">
        <f t="shared" si="95"/>
        <v>1.6809053558447074E-2</v>
      </c>
      <c r="N803" s="82">
        <v>220.94300000000001</v>
      </c>
      <c r="O803" s="82">
        <f t="shared" si="96"/>
        <v>3.7138427203639721</v>
      </c>
      <c r="P803" s="82">
        <f t="shared" si="97"/>
        <v>1008.5432135068244</v>
      </c>
      <c r="Q803" s="541">
        <f t="shared" si="98"/>
        <v>222.8305632218383</v>
      </c>
      <c r="S803" s="55"/>
      <c r="T803" s="55"/>
    </row>
    <row r="804" spans="1:20" ht="12.75">
      <c r="A804" s="981"/>
      <c r="B804" s="26">
        <v>7</v>
      </c>
      <c r="C804" s="718" t="s">
        <v>905</v>
      </c>
      <c r="D804" s="26">
        <v>25</v>
      </c>
      <c r="E804" s="26">
        <v>1966</v>
      </c>
      <c r="F804" s="203">
        <f t="shared" si="93"/>
        <v>23.714998000000001</v>
      </c>
      <c r="G804" s="89">
        <v>1.79322</v>
      </c>
      <c r="H804" s="89">
        <v>0.28999999999999998</v>
      </c>
      <c r="I804" s="89">
        <v>21.631778000000001</v>
      </c>
      <c r="J804" s="26">
        <v>1267.43</v>
      </c>
      <c r="K804" s="89">
        <f t="shared" si="94"/>
        <v>21.631778000000001</v>
      </c>
      <c r="L804" s="347">
        <f t="shared" si="94"/>
        <v>1267.43</v>
      </c>
      <c r="M804" s="540">
        <f t="shared" si="95"/>
        <v>1.7067434098924594E-2</v>
      </c>
      <c r="N804" s="82">
        <v>220.94300000000001</v>
      </c>
      <c r="O804" s="82">
        <f t="shared" si="96"/>
        <v>3.7709300921186966</v>
      </c>
      <c r="P804" s="82">
        <f t="shared" si="97"/>
        <v>1024.0460459354756</v>
      </c>
      <c r="Q804" s="541">
        <f t="shared" si="98"/>
        <v>226.25580552712179</v>
      </c>
      <c r="S804" s="55"/>
      <c r="T804" s="55"/>
    </row>
    <row r="805" spans="1:20" ht="12.75">
      <c r="A805" s="981"/>
      <c r="B805" s="26">
        <v>8</v>
      </c>
      <c r="C805" s="718" t="s">
        <v>649</v>
      </c>
      <c r="D805" s="26">
        <v>12</v>
      </c>
      <c r="E805" s="26">
        <v>1959</v>
      </c>
      <c r="F805" s="203">
        <f t="shared" si="93"/>
        <v>11.831</v>
      </c>
      <c r="G805" s="89">
        <v>0.53861899999999996</v>
      </c>
      <c r="H805" s="89">
        <v>1.92</v>
      </c>
      <c r="I805" s="89">
        <v>9.3723810000000007</v>
      </c>
      <c r="J805" s="26">
        <v>548.53</v>
      </c>
      <c r="K805" s="89">
        <f t="shared" si="94"/>
        <v>9.3723810000000007</v>
      </c>
      <c r="L805" s="347">
        <f t="shared" si="94"/>
        <v>548.53</v>
      </c>
      <c r="M805" s="540">
        <f t="shared" si="95"/>
        <v>1.708635990738884E-2</v>
      </c>
      <c r="N805" s="82">
        <v>220.94300000000001</v>
      </c>
      <c r="O805" s="82">
        <f t="shared" si="96"/>
        <v>3.7751116170182129</v>
      </c>
      <c r="P805" s="82">
        <f t="shared" si="97"/>
        <v>1025.1815944433304</v>
      </c>
      <c r="Q805" s="541">
        <f t="shared" si="98"/>
        <v>226.50669702109275</v>
      </c>
      <c r="S805" s="55"/>
      <c r="T805" s="55"/>
    </row>
    <row r="806" spans="1:20" ht="12.75">
      <c r="A806" s="981"/>
      <c r="B806" s="26">
        <v>9</v>
      </c>
      <c r="C806" s="718" t="s">
        <v>906</v>
      </c>
      <c r="D806" s="26">
        <v>14</v>
      </c>
      <c r="E806" s="26">
        <v>1969</v>
      </c>
      <c r="F806" s="203">
        <f t="shared" si="93"/>
        <v>15.228999999999999</v>
      </c>
      <c r="G806" s="89">
        <v>1.38567</v>
      </c>
      <c r="H806" s="89">
        <v>1.573</v>
      </c>
      <c r="I806" s="89">
        <v>12.27033</v>
      </c>
      <c r="J806" s="26">
        <v>717.57</v>
      </c>
      <c r="K806" s="89">
        <f t="shared" si="94"/>
        <v>12.27033</v>
      </c>
      <c r="L806" s="347">
        <f t="shared" si="94"/>
        <v>717.57</v>
      </c>
      <c r="M806" s="540">
        <f t="shared" si="95"/>
        <v>1.7099836949705252E-2</v>
      </c>
      <c r="N806" s="82">
        <v>220.94300000000001</v>
      </c>
      <c r="O806" s="82">
        <f t="shared" si="96"/>
        <v>3.7780892751787278</v>
      </c>
      <c r="P806" s="82">
        <f t="shared" si="97"/>
        <v>1025.9902169823151</v>
      </c>
      <c r="Q806" s="541">
        <f t="shared" si="98"/>
        <v>226.68535651072369</v>
      </c>
      <c r="S806" s="55"/>
      <c r="T806" s="55"/>
    </row>
    <row r="807" spans="1:20" ht="13.5" thickBot="1">
      <c r="A807" s="982"/>
      <c r="B807" s="27" t="s">
        <v>38</v>
      </c>
      <c r="C807" s="719" t="s">
        <v>907</v>
      </c>
      <c r="D807" s="27">
        <v>14</v>
      </c>
      <c r="E807" s="27">
        <v>1973</v>
      </c>
      <c r="F807" s="204">
        <f t="shared" si="93"/>
        <v>15.101001999999999</v>
      </c>
      <c r="G807" s="97">
        <v>0.70642000000000005</v>
      </c>
      <c r="H807" s="97">
        <v>2.173</v>
      </c>
      <c r="I807" s="97">
        <v>12.221582</v>
      </c>
      <c r="J807" s="27">
        <v>692</v>
      </c>
      <c r="K807" s="97">
        <f t="shared" si="94"/>
        <v>12.221582</v>
      </c>
      <c r="L807" s="354">
        <f t="shared" si="94"/>
        <v>692</v>
      </c>
      <c r="M807" s="542">
        <f t="shared" si="95"/>
        <v>1.7661245664739884E-2</v>
      </c>
      <c r="N807" s="357">
        <v>220.94300000000001</v>
      </c>
      <c r="O807" s="357">
        <f t="shared" si="96"/>
        <v>3.9021286009046245</v>
      </c>
      <c r="P807" s="357">
        <f t="shared" si="97"/>
        <v>1059.6747398843931</v>
      </c>
      <c r="Q807" s="543">
        <f t="shared" si="98"/>
        <v>234.1277160542775</v>
      </c>
      <c r="S807" s="55"/>
      <c r="T807" s="55"/>
    </row>
    <row r="808" spans="1:20" ht="12.75">
      <c r="S808" s="55"/>
      <c r="T808" s="55"/>
    </row>
    <row r="809" spans="1:20" ht="14.25" customHeight="1">
      <c r="A809" s="1011" t="s">
        <v>46</v>
      </c>
      <c r="B809" s="1011"/>
      <c r="C809" s="1011"/>
      <c r="D809" s="1011"/>
      <c r="E809" s="1011"/>
      <c r="F809" s="1011"/>
      <c r="G809" s="1011"/>
      <c r="H809" s="1011"/>
      <c r="I809" s="1011"/>
      <c r="J809" s="1011"/>
      <c r="K809" s="1011"/>
      <c r="L809" s="1011"/>
      <c r="M809" s="1011"/>
      <c r="N809" s="1011"/>
      <c r="O809" s="1011"/>
      <c r="P809" s="1011"/>
      <c r="Q809" s="1011"/>
      <c r="S809" s="601"/>
      <c r="T809" s="601"/>
    </row>
    <row r="810" spans="1:20" ht="13.5" thickBot="1">
      <c r="A810" s="1023" t="s">
        <v>961</v>
      </c>
      <c r="B810" s="1023"/>
      <c r="C810" s="1023"/>
      <c r="D810" s="1023"/>
      <c r="E810" s="1023"/>
      <c r="F810" s="1023"/>
      <c r="G810" s="1023"/>
      <c r="H810" s="1023"/>
      <c r="I810" s="1023"/>
      <c r="J810" s="1023"/>
      <c r="K810" s="1023"/>
      <c r="L810" s="1023"/>
      <c r="M810" s="1023"/>
      <c r="N810" s="1023"/>
      <c r="O810" s="1023"/>
      <c r="P810" s="1023"/>
      <c r="Q810" s="1023"/>
      <c r="S810" s="55"/>
      <c r="T810" s="55"/>
    </row>
    <row r="811" spans="1:20" ht="12.75" customHeight="1">
      <c r="A811" s="994" t="s">
        <v>1</v>
      </c>
      <c r="B811" s="997" t="s">
        <v>0</v>
      </c>
      <c r="C811" s="1000" t="s">
        <v>2</v>
      </c>
      <c r="D811" s="1000" t="s">
        <v>3</v>
      </c>
      <c r="E811" s="1000" t="s">
        <v>13</v>
      </c>
      <c r="F811" s="1004" t="s">
        <v>14</v>
      </c>
      <c r="G811" s="1005"/>
      <c r="H811" s="1005"/>
      <c r="I811" s="1006"/>
      <c r="J811" s="1000" t="s">
        <v>4</v>
      </c>
      <c r="K811" s="1000" t="s">
        <v>15</v>
      </c>
      <c r="L811" s="1000" t="s">
        <v>5</v>
      </c>
      <c r="M811" s="1000" t="s">
        <v>6</v>
      </c>
      <c r="N811" s="1000" t="s">
        <v>16</v>
      </c>
      <c r="O811" s="1000" t="s">
        <v>17</v>
      </c>
      <c r="P811" s="1027" t="s">
        <v>25</v>
      </c>
      <c r="Q811" s="1009" t="s">
        <v>26</v>
      </c>
      <c r="S811" s="55"/>
      <c r="T811" s="55"/>
    </row>
    <row r="812" spans="1:20" s="2" customFormat="1" ht="33.75">
      <c r="A812" s="995"/>
      <c r="B812" s="998"/>
      <c r="C812" s="1001"/>
      <c r="D812" s="1003"/>
      <c r="E812" s="1003"/>
      <c r="F812" s="21" t="s">
        <v>18</v>
      </c>
      <c r="G812" s="21" t="s">
        <v>19</v>
      </c>
      <c r="H812" s="21" t="s">
        <v>20</v>
      </c>
      <c r="I812" s="21" t="s">
        <v>21</v>
      </c>
      <c r="J812" s="1003"/>
      <c r="K812" s="1003"/>
      <c r="L812" s="1003"/>
      <c r="M812" s="1003"/>
      <c r="N812" s="1003"/>
      <c r="O812" s="1003"/>
      <c r="P812" s="1028"/>
      <c r="Q812" s="1010"/>
      <c r="S812" s="55"/>
      <c r="T812" s="55"/>
    </row>
    <row r="813" spans="1:20" s="3" customFormat="1" ht="13.5" customHeight="1" thickBot="1">
      <c r="A813" s="995"/>
      <c r="B813" s="998"/>
      <c r="C813" s="1001"/>
      <c r="D813" s="9" t="s">
        <v>7</v>
      </c>
      <c r="E813" s="9" t="s">
        <v>8</v>
      </c>
      <c r="F813" s="9" t="s">
        <v>9</v>
      </c>
      <c r="G813" s="9" t="s">
        <v>9</v>
      </c>
      <c r="H813" s="9" t="s">
        <v>9</v>
      </c>
      <c r="I813" s="9" t="s">
        <v>9</v>
      </c>
      <c r="J813" s="9" t="s">
        <v>22</v>
      </c>
      <c r="K813" s="9" t="s">
        <v>9</v>
      </c>
      <c r="L813" s="9" t="s">
        <v>22</v>
      </c>
      <c r="M813" s="9" t="s">
        <v>23</v>
      </c>
      <c r="N813" s="9" t="s">
        <v>10</v>
      </c>
      <c r="O813" s="9" t="s">
        <v>24</v>
      </c>
      <c r="P813" s="22" t="s">
        <v>27</v>
      </c>
      <c r="Q813" s="10" t="s">
        <v>28</v>
      </c>
      <c r="S813" s="55"/>
      <c r="T813" s="55"/>
    </row>
    <row r="814" spans="1:20" s="58" customFormat="1" ht="12.75" customHeight="1">
      <c r="A814" s="1017" t="s">
        <v>430</v>
      </c>
      <c r="B814" s="60">
        <v>1</v>
      </c>
      <c r="C814" s="695" t="s">
        <v>515</v>
      </c>
      <c r="D814" s="370">
        <v>45</v>
      </c>
      <c r="E814" s="370">
        <v>1986</v>
      </c>
      <c r="F814" s="550">
        <f>G814+H814+I814</f>
        <v>13.84</v>
      </c>
      <c r="G814" s="550">
        <v>3.4</v>
      </c>
      <c r="H814" s="550">
        <v>7.3</v>
      </c>
      <c r="I814" s="550">
        <v>3.14</v>
      </c>
      <c r="J814" s="511">
        <v>2345.1999999999998</v>
      </c>
      <c r="K814" s="551">
        <v>3.14</v>
      </c>
      <c r="L814" s="511">
        <v>2345.1999999999998</v>
      </c>
      <c r="M814" s="552">
        <f t="shared" ref="M814:M820" si="99">K814/L814</f>
        <v>1.338904997441583E-3</v>
      </c>
      <c r="N814" s="550">
        <v>200</v>
      </c>
      <c r="O814" s="553">
        <f>M814*N814</f>
        <v>0.26778099948831663</v>
      </c>
      <c r="P814" s="553">
        <f t="shared" ref="P814:P820" si="100">M814*60*1000</f>
        <v>80.334299846494986</v>
      </c>
      <c r="Q814" s="554">
        <f t="shared" ref="Q814:Q820" si="101">P814*N814/1000</f>
        <v>16.066859969298996</v>
      </c>
      <c r="S814" s="55"/>
      <c r="T814" s="55"/>
    </row>
    <row r="815" spans="1:20" s="58" customFormat="1" ht="12.75" customHeight="1">
      <c r="A815" s="1018"/>
      <c r="B815" s="57">
        <v>2</v>
      </c>
      <c r="C815" s="430" t="s">
        <v>403</v>
      </c>
      <c r="D815" s="377">
        <v>55</v>
      </c>
      <c r="E815" s="377" t="s">
        <v>52</v>
      </c>
      <c r="F815" s="555">
        <f>SUM(G815:I815)</f>
        <v>19.940000000000001</v>
      </c>
      <c r="G815" s="555">
        <v>4.5999999999999996</v>
      </c>
      <c r="H815" s="555">
        <v>8.8000000000000007</v>
      </c>
      <c r="I815" s="555">
        <v>6.54</v>
      </c>
      <c r="J815" s="477">
        <v>2979.1</v>
      </c>
      <c r="K815" s="556">
        <v>6.54</v>
      </c>
      <c r="L815" s="477">
        <v>2979.1</v>
      </c>
      <c r="M815" s="557">
        <f t="shared" si="99"/>
        <v>2.1952938807022256E-3</v>
      </c>
      <c r="N815" s="555">
        <v>200</v>
      </c>
      <c r="O815" s="558">
        <f t="shared" ref="O815:O820" si="102">M815*N815</f>
        <v>0.43905877614044514</v>
      </c>
      <c r="P815" s="558">
        <f t="shared" si="100"/>
        <v>131.71763284213353</v>
      </c>
      <c r="Q815" s="559">
        <f t="shared" si="101"/>
        <v>26.343526568426707</v>
      </c>
      <c r="S815" s="55"/>
      <c r="T815" s="55"/>
    </row>
    <row r="816" spans="1:20" s="58" customFormat="1" ht="12.75">
      <c r="A816" s="1018"/>
      <c r="B816" s="57">
        <v>3</v>
      </c>
      <c r="C816" s="430" t="s">
        <v>404</v>
      </c>
      <c r="D816" s="428">
        <v>45</v>
      </c>
      <c r="E816" s="377">
        <v>1978</v>
      </c>
      <c r="F816" s="555">
        <f>SUM(G816:I816)</f>
        <v>17.649999999999999</v>
      </c>
      <c r="G816" s="672">
        <v>4.2</v>
      </c>
      <c r="H816" s="672">
        <v>7.3</v>
      </c>
      <c r="I816" s="672">
        <v>6.15</v>
      </c>
      <c r="J816" s="313">
        <v>2285.7199999999998</v>
      </c>
      <c r="K816" s="696">
        <v>6.15</v>
      </c>
      <c r="L816" s="313">
        <v>2285.6999999999998</v>
      </c>
      <c r="M816" s="557">
        <f t="shared" si="99"/>
        <v>2.6906418165113534E-3</v>
      </c>
      <c r="N816" s="555">
        <v>200</v>
      </c>
      <c r="O816" s="558">
        <f t="shared" si="102"/>
        <v>0.53812836330227065</v>
      </c>
      <c r="P816" s="558">
        <f t="shared" si="100"/>
        <v>161.43850899068121</v>
      </c>
      <c r="Q816" s="559">
        <f t="shared" si="101"/>
        <v>32.287701798136247</v>
      </c>
      <c r="S816" s="55"/>
      <c r="T816" s="55"/>
    </row>
    <row r="817" spans="1:20" s="58" customFormat="1" ht="12.75">
      <c r="A817" s="1018"/>
      <c r="B817" s="57">
        <v>4</v>
      </c>
      <c r="C817" s="430" t="s">
        <v>405</v>
      </c>
      <c r="D817" s="377">
        <v>40</v>
      </c>
      <c r="E817" s="377" t="s">
        <v>52</v>
      </c>
      <c r="F817" s="555">
        <f>G817+H817+I817</f>
        <v>20.47</v>
      </c>
      <c r="G817" s="555">
        <v>4.79</v>
      </c>
      <c r="H817" s="555">
        <v>6.44</v>
      </c>
      <c r="I817" s="555">
        <v>9.24</v>
      </c>
      <c r="J817" s="477">
        <v>2287.4499999999998</v>
      </c>
      <c r="K817" s="556">
        <v>9.24</v>
      </c>
      <c r="L817" s="477">
        <v>2287.4499999999998</v>
      </c>
      <c r="M817" s="557">
        <f>K817/L817</f>
        <v>4.0394325559028619E-3</v>
      </c>
      <c r="N817" s="555">
        <v>200</v>
      </c>
      <c r="O817" s="558">
        <f>M817*N817</f>
        <v>0.80788651118057242</v>
      </c>
      <c r="P817" s="558">
        <f>M817*60*1000</f>
        <v>242.36595335417172</v>
      </c>
      <c r="Q817" s="559">
        <f>P817*N817/1000</f>
        <v>48.473190670834342</v>
      </c>
      <c r="S817" s="55"/>
      <c r="T817" s="55"/>
    </row>
    <row r="818" spans="1:20" s="58" customFormat="1" ht="12.75">
      <c r="A818" s="1018"/>
      <c r="B818" s="57">
        <v>5</v>
      </c>
      <c r="C818" s="430" t="s">
        <v>406</v>
      </c>
      <c r="D818" s="377">
        <v>36</v>
      </c>
      <c r="E818" s="377" t="s">
        <v>52</v>
      </c>
      <c r="F818" s="555">
        <f>G818+H818+I818</f>
        <v>18.71</v>
      </c>
      <c r="G818" s="555">
        <v>3.06</v>
      </c>
      <c r="H818" s="555">
        <v>5.87</v>
      </c>
      <c r="I818" s="555">
        <v>9.7799999999999994</v>
      </c>
      <c r="J818" s="477">
        <v>2305.31</v>
      </c>
      <c r="K818" s="556">
        <v>9.4499999999999993</v>
      </c>
      <c r="L818" s="477">
        <v>2232.7199999999998</v>
      </c>
      <c r="M818" s="557">
        <f t="shared" si="99"/>
        <v>4.2325056433408581E-3</v>
      </c>
      <c r="N818" s="555">
        <v>200</v>
      </c>
      <c r="O818" s="558">
        <f t="shared" si="102"/>
        <v>0.84650112866817162</v>
      </c>
      <c r="P818" s="558">
        <f t="shared" si="100"/>
        <v>253.95033860045146</v>
      </c>
      <c r="Q818" s="559">
        <f t="shared" si="101"/>
        <v>50.790067720090292</v>
      </c>
      <c r="S818" s="55"/>
      <c r="T818" s="55"/>
    </row>
    <row r="819" spans="1:20" s="58" customFormat="1" ht="12.75">
      <c r="A819" s="1018"/>
      <c r="B819" s="57">
        <v>6</v>
      </c>
      <c r="C819" s="430" t="s">
        <v>407</v>
      </c>
      <c r="D819" s="377">
        <v>20</v>
      </c>
      <c r="E819" s="377" t="s">
        <v>52</v>
      </c>
      <c r="F819" s="555">
        <f>G819+H819+I819</f>
        <v>10.01</v>
      </c>
      <c r="G819" s="555">
        <v>1.63</v>
      </c>
      <c r="H819" s="555">
        <v>3.26</v>
      </c>
      <c r="I819" s="555">
        <v>5.12</v>
      </c>
      <c r="J819" s="477">
        <v>1055.4000000000001</v>
      </c>
      <c r="K819" s="556">
        <v>5.12</v>
      </c>
      <c r="L819" s="477">
        <v>1055.4000000000001</v>
      </c>
      <c r="M819" s="557">
        <f>K819/L819</f>
        <v>4.8512412355505019E-3</v>
      </c>
      <c r="N819" s="555">
        <v>200</v>
      </c>
      <c r="O819" s="558">
        <f>M819*N819</f>
        <v>0.97024824711010038</v>
      </c>
      <c r="P819" s="558">
        <f>M819*60*1000</f>
        <v>291.07447413303009</v>
      </c>
      <c r="Q819" s="559">
        <f>P819*N819/1000</f>
        <v>58.21489482660602</v>
      </c>
      <c r="S819" s="55"/>
      <c r="T819" s="55"/>
    </row>
    <row r="820" spans="1:20" s="58" customFormat="1" ht="12.75">
      <c r="A820" s="1018"/>
      <c r="B820" s="57">
        <v>7</v>
      </c>
      <c r="C820" s="606" t="s">
        <v>408</v>
      </c>
      <c r="D820" s="385">
        <v>60</v>
      </c>
      <c r="E820" s="385">
        <v>2007</v>
      </c>
      <c r="F820" s="697">
        <f>G820+H820+I820</f>
        <v>28.58</v>
      </c>
      <c r="G820" s="697">
        <v>6.4</v>
      </c>
      <c r="H820" s="697">
        <v>0.6</v>
      </c>
      <c r="I820" s="697">
        <v>21.58</v>
      </c>
      <c r="J820" s="609">
        <v>3373.53</v>
      </c>
      <c r="K820" s="698">
        <v>21.58</v>
      </c>
      <c r="L820" s="609">
        <v>3373.5</v>
      </c>
      <c r="M820" s="699">
        <f t="shared" si="99"/>
        <v>6.3969171483622342E-3</v>
      </c>
      <c r="N820" s="697">
        <v>200</v>
      </c>
      <c r="O820" s="700">
        <f t="shared" si="102"/>
        <v>1.2793834296724469</v>
      </c>
      <c r="P820" s="700">
        <f t="shared" si="100"/>
        <v>383.81502890173402</v>
      </c>
      <c r="Q820" s="701">
        <f t="shared" si="101"/>
        <v>76.763005780346802</v>
      </c>
      <c r="S820" s="55"/>
      <c r="T820" s="55"/>
    </row>
    <row r="821" spans="1:20" s="58" customFormat="1" ht="12.75">
      <c r="A821" s="1018"/>
      <c r="B821" s="57">
        <v>8</v>
      </c>
      <c r="C821" s="430"/>
      <c r="D821" s="377"/>
      <c r="E821" s="377"/>
      <c r="F821" s="555"/>
      <c r="G821" s="555"/>
      <c r="H821" s="555"/>
      <c r="I821" s="555"/>
      <c r="J821" s="380"/>
      <c r="K821" s="556"/>
      <c r="L821" s="380"/>
      <c r="M821" s="557"/>
      <c r="N821" s="555"/>
      <c r="O821" s="558"/>
      <c r="P821" s="558"/>
      <c r="Q821" s="559"/>
      <c r="S821" s="55"/>
      <c r="T821" s="55"/>
    </row>
    <row r="822" spans="1:20" s="58" customFormat="1" ht="12.75" customHeight="1">
      <c r="A822" s="1018"/>
      <c r="B822" s="57">
        <v>9</v>
      </c>
      <c r="C822" s="11"/>
      <c r="D822" s="18"/>
      <c r="E822" s="18"/>
      <c r="F822" s="121"/>
      <c r="G822" s="121"/>
      <c r="H822" s="121"/>
      <c r="I822" s="121"/>
      <c r="J822" s="84"/>
      <c r="K822" s="121"/>
      <c r="L822" s="84"/>
      <c r="M822" s="77"/>
      <c r="N822" s="78"/>
      <c r="O822" s="79"/>
      <c r="P822" s="79"/>
      <c r="Q822" s="80"/>
      <c r="S822" s="55"/>
      <c r="T822" s="55"/>
    </row>
    <row r="823" spans="1:20" s="58" customFormat="1" ht="13.5" thickBot="1">
      <c r="A823" s="1019"/>
      <c r="B823" s="61">
        <v>10</v>
      </c>
      <c r="C823" s="45"/>
      <c r="D823" s="44"/>
      <c r="E823" s="44"/>
      <c r="F823" s="573"/>
      <c r="G823" s="573"/>
      <c r="H823" s="573"/>
      <c r="I823" s="573"/>
      <c r="J823" s="118"/>
      <c r="K823" s="573"/>
      <c r="L823" s="118"/>
      <c r="M823" s="574"/>
      <c r="N823" s="575"/>
      <c r="O823" s="576"/>
      <c r="P823" s="576"/>
      <c r="Q823" s="577"/>
      <c r="S823" s="55"/>
      <c r="T823" s="55"/>
    </row>
    <row r="824" spans="1:20" ht="12.75">
      <c r="A824" s="1020" t="s">
        <v>423</v>
      </c>
      <c r="B824" s="280">
        <v>1</v>
      </c>
      <c r="C824" s="834" t="s">
        <v>106</v>
      </c>
      <c r="D824" s="266">
        <v>36</v>
      </c>
      <c r="E824" s="266" t="s">
        <v>52</v>
      </c>
      <c r="F824" s="304">
        <f>SUM(G824:I824)</f>
        <v>30.95</v>
      </c>
      <c r="G824" s="304">
        <v>3</v>
      </c>
      <c r="H824" s="304">
        <v>5.95</v>
      </c>
      <c r="I824" s="304">
        <v>22</v>
      </c>
      <c r="J824" s="836">
        <v>2354.69</v>
      </c>
      <c r="K824" s="904">
        <v>19.997</v>
      </c>
      <c r="L824" s="836">
        <v>2153.42</v>
      </c>
      <c r="M824" s="905">
        <f>K824/L824</f>
        <v>9.2861587614120784E-3</v>
      </c>
      <c r="N824" s="906">
        <v>200</v>
      </c>
      <c r="O824" s="907">
        <f>M824*N824</f>
        <v>1.8572317522824158</v>
      </c>
      <c r="P824" s="907">
        <f>M824*60*1000</f>
        <v>557.1695256847247</v>
      </c>
      <c r="Q824" s="908">
        <f>P824*N824/1000</f>
        <v>111.43390513694494</v>
      </c>
      <c r="S824" s="55"/>
      <c r="T824" s="55"/>
    </row>
    <row r="825" spans="1:20" ht="12.75">
      <c r="A825" s="1021"/>
      <c r="B825" s="260">
        <v>2</v>
      </c>
      <c r="C825" s="261" t="s">
        <v>93</v>
      </c>
      <c r="D825" s="260">
        <v>85</v>
      </c>
      <c r="E825" s="260">
        <v>1967</v>
      </c>
      <c r="F825" s="302">
        <f>SUM(G825:I825)</f>
        <v>55.81</v>
      </c>
      <c r="G825" s="302">
        <v>4.9000000000000004</v>
      </c>
      <c r="H825" s="302">
        <v>13.7</v>
      </c>
      <c r="I825" s="302">
        <v>37.21</v>
      </c>
      <c r="J825" s="263">
        <v>3854.08</v>
      </c>
      <c r="K825" s="909">
        <v>36.86</v>
      </c>
      <c r="L825" s="263">
        <v>3854.08</v>
      </c>
      <c r="M825" s="910">
        <f>K825/L825</f>
        <v>9.5638907339754241E-3</v>
      </c>
      <c r="N825" s="911">
        <v>200</v>
      </c>
      <c r="O825" s="912">
        <f>M825*N825</f>
        <v>1.9127781467950848</v>
      </c>
      <c r="P825" s="912">
        <f>M825*60*1000</f>
        <v>573.83344403852539</v>
      </c>
      <c r="Q825" s="913">
        <f>P825*N825/1000</f>
        <v>114.76668880770508</v>
      </c>
      <c r="S825" s="55"/>
      <c r="T825" s="55"/>
    </row>
    <row r="826" spans="1:20" ht="12.75">
      <c r="A826" s="1021"/>
      <c r="B826" s="260">
        <v>3</v>
      </c>
      <c r="C826" s="261" t="s">
        <v>92</v>
      </c>
      <c r="D826" s="260">
        <v>60</v>
      </c>
      <c r="E826" s="260" t="s">
        <v>52</v>
      </c>
      <c r="F826" s="911">
        <f>SUM(G826:I826)</f>
        <v>37.4</v>
      </c>
      <c r="G826" s="911">
        <v>4.26</v>
      </c>
      <c r="H826" s="911">
        <v>9.7799999999999994</v>
      </c>
      <c r="I826" s="911">
        <v>23.36</v>
      </c>
      <c r="J826" s="263">
        <v>2404.54</v>
      </c>
      <c r="K826" s="914">
        <v>23.36</v>
      </c>
      <c r="L826" s="263">
        <v>2404.54</v>
      </c>
      <c r="M826" s="910">
        <f t="shared" ref="M826:M829" si="103">K826/L826</f>
        <v>9.7149558751362004E-3</v>
      </c>
      <c r="N826" s="911">
        <v>200</v>
      </c>
      <c r="O826" s="912">
        <f t="shared" ref="O826:O829" si="104">M826*N826</f>
        <v>1.9429911750272402</v>
      </c>
      <c r="P826" s="912">
        <f t="shared" ref="P826:P829" si="105">M826*60*1000</f>
        <v>582.89735250817193</v>
      </c>
      <c r="Q826" s="913">
        <f t="shared" ref="Q826:Q829" si="106">P826*N826/1000</f>
        <v>116.57947050163438</v>
      </c>
      <c r="S826" s="55"/>
      <c r="T826" s="55"/>
    </row>
    <row r="827" spans="1:20" ht="12.75">
      <c r="A827" s="1021"/>
      <c r="B827" s="260">
        <v>4</v>
      </c>
      <c r="C827" s="261" t="s">
        <v>244</v>
      </c>
      <c r="D827" s="260">
        <v>80</v>
      </c>
      <c r="E827" s="260" t="s">
        <v>52</v>
      </c>
      <c r="F827" s="302">
        <f>G827+H827+I827</f>
        <v>57.629999999999995</v>
      </c>
      <c r="G827" s="302">
        <v>5.2</v>
      </c>
      <c r="H827" s="302">
        <v>13.03</v>
      </c>
      <c r="I827" s="302">
        <v>39.4</v>
      </c>
      <c r="J827" s="263">
        <v>3919.9</v>
      </c>
      <c r="K827" s="909">
        <v>36.1</v>
      </c>
      <c r="L827" s="263">
        <v>3686.36</v>
      </c>
      <c r="M827" s="910">
        <f>K827/L827</f>
        <v>9.7928579954209578E-3</v>
      </c>
      <c r="N827" s="911">
        <v>200</v>
      </c>
      <c r="O827" s="912">
        <f>M827*N827</f>
        <v>1.9585715990841917</v>
      </c>
      <c r="P827" s="912">
        <f>M827*60*1000</f>
        <v>587.57147972525752</v>
      </c>
      <c r="Q827" s="913">
        <f>P827*N827/1000</f>
        <v>117.5142959450515</v>
      </c>
      <c r="S827" s="55"/>
      <c r="T827" s="55"/>
    </row>
    <row r="828" spans="1:20" ht="12.75">
      <c r="A828" s="1021"/>
      <c r="B828" s="260">
        <v>5</v>
      </c>
      <c r="C828" s="261" t="s">
        <v>409</v>
      </c>
      <c r="D828" s="260">
        <v>20</v>
      </c>
      <c r="E828" s="260" t="s">
        <v>52</v>
      </c>
      <c r="F828" s="302">
        <f>SUM(G828:I828)</f>
        <v>15.61</v>
      </c>
      <c r="G828" s="302">
        <v>1.49</v>
      </c>
      <c r="H828" s="302">
        <v>3.26</v>
      </c>
      <c r="I828" s="302">
        <v>10.86</v>
      </c>
      <c r="J828" s="263">
        <v>1055.4000000000001</v>
      </c>
      <c r="K828" s="909">
        <v>10.86</v>
      </c>
      <c r="L828" s="263">
        <v>1055.4000000000001</v>
      </c>
      <c r="M828" s="910">
        <f t="shared" si="103"/>
        <v>1.0289937464468447E-2</v>
      </c>
      <c r="N828" s="911">
        <v>200</v>
      </c>
      <c r="O828" s="912">
        <f t="shared" si="104"/>
        <v>2.0579874928936892</v>
      </c>
      <c r="P828" s="912">
        <f t="shared" si="105"/>
        <v>617.39624786810691</v>
      </c>
      <c r="Q828" s="913">
        <f t="shared" si="106"/>
        <v>123.47924957362137</v>
      </c>
      <c r="S828" s="55"/>
      <c r="T828" s="55"/>
    </row>
    <row r="829" spans="1:20" ht="12.75">
      <c r="A829" s="1021"/>
      <c r="B829" s="260">
        <v>6</v>
      </c>
      <c r="C829" s="261" t="s">
        <v>94</v>
      </c>
      <c r="D829" s="260">
        <v>45</v>
      </c>
      <c r="E829" s="260" t="s">
        <v>52</v>
      </c>
      <c r="F829" s="302">
        <f>SUM(G829:I829)</f>
        <v>37.33</v>
      </c>
      <c r="G829" s="302">
        <v>3.9</v>
      </c>
      <c r="H829" s="302">
        <v>7.3</v>
      </c>
      <c r="I829" s="302">
        <v>26.13</v>
      </c>
      <c r="J829" s="263">
        <v>2363.02</v>
      </c>
      <c r="K829" s="909">
        <v>26.13</v>
      </c>
      <c r="L829" s="263">
        <v>2363.02</v>
      </c>
      <c r="M829" s="910">
        <f t="shared" si="103"/>
        <v>1.1057883555788779E-2</v>
      </c>
      <c r="N829" s="911">
        <v>200</v>
      </c>
      <c r="O829" s="912">
        <f t="shared" si="104"/>
        <v>2.2115767111577558</v>
      </c>
      <c r="P829" s="912">
        <f t="shared" si="105"/>
        <v>663.47301334732674</v>
      </c>
      <c r="Q829" s="913">
        <f t="shared" si="106"/>
        <v>132.69460266946535</v>
      </c>
      <c r="S829" s="55"/>
      <c r="T829" s="55"/>
    </row>
    <row r="830" spans="1:20" ht="12.75">
      <c r="A830" s="1021"/>
      <c r="B830" s="260">
        <v>7</v>
      </c>
      <c r="C830" s="261"/>
      <c r="D830" s="260"/>
      <c r="E830" s="260"/>
      <c r="F830" s="302"/>
      <c r="G830" s="302"/>
      <c r="H830" s="302"/>
      <c r="I830" s="302"/>
      <c r="J830" s="263"/>
      <c r="K830" s="909"/>
      <c r="L830" s="263"/>
      <c r="M830" s="910"/>
      <c r="N830" s="911"/>
      <c r="O830" s="912"/>
      <c r="P830" s="912"/>
      <c r="Q830" s="913"/>
      <c r="S830" s="55"/>
      <c r="T830" s="55"/>
    </row>
    <row r="831" spans="1:20" ht="12.75">
      <c r="A831" s="1021"/>
      <c r="B831" s="260">
        <v>8</v>
      </c>
      <c r="C831" s="261"/>
      <c r="D831" s="260"/>
      <c r="E831" s="260"/>
      <c r="F831" s="302"/>
      <c r="G831" s="302"/>
      <c r="H831" s="302"/>
      <c r="I831" s="302"/>
      <c r="J831" s="261"/>
      <c r="K831" s="909"/>
      <c r="L831" s="261"/>
      <c r="M831" s="910"/>
      <c r="N831" s="911"/>
      <c r="O831" s="912"/>
      <c r="P831" s="912"/>
      <c r="Q831" s="913"/>
      <c r="S831" s="55"/>
      <c r="T831" s="55"/>
    </row>
    <row r="832" spans="1:20" ht="12.75">
      <c r="A832" s="1021"/>
      <c r="B832" s="260">
        <v>9</v>
      </c>
      <c r="C832" s="261"/>
      <c r="D832" s="260"/>
      <c r="E832" s="260"/>
      <c r="F832" s="302"/>
      <c r="G832" s="915"/>
      <c r="H832" s="915"/>
      <c r="I832" s="915"/>
      <c r="J832" s="263"/>
      <c r="K832" s="909"/>
      <c r="L832" s="263"/>
      <c r="M832" s="910"/>
      <c r="N832" s="911"/>
      <c r="O832" s="912"/>
      <c r="P832" s="912"/>
      <c r="Q832" s="913"/>
      <c r="S832" s="55"/>
      <c r="T832" s="55"/>
    </row>
    <row r="833" spans="1:20" ht="13.5" customHeight="1" thickBot="1">
      <c r="A833" s="1022"/>
      <c r="B833" s="274">
        <v>10</v>
      </c>
      <c r="C833" s="871"/>
      <c r="D833" s="274"/>
      <c r="E833" s="274"/>
      <c r="F833" s="874"/>
      <c r="G833" s="874"/>
      <c r="H833" s="874"/>
      <c r="I833" s="874"/>
      <c r="J833" s="871"/>
      <c r="K833" s="916"/>
      <c r="L833" s="871"/>
      <c r="M833" s="917"/>
      <c r="N833" s="918"/>
      <c r="O833" s="919"/>
      <c r="P833" s="919"/>
      <c r="Q833" s="920"/>
      <c r="S833" s="55"/>
      <c r="T833" s="55"/>
    </row>
    <row r="834" spans="1:20" ht="12.75">
      <c r="A834" s="1012" t="s">
        <v>422</v>
      </c>
      <c r="B834" s="291">
        <v>1</v>
      </c>
      <c r="C834" s="445"/>
      <c r="D834" s="408"/>
      <c r="E834" s="408"/>
      <c r="F834" s="411"/>
      <c r="G834" s="702"/>
      <c r="H834" s="702"/>
      <c r="I834" s="702"/>
      <c r="J834" s="522"/>
      <c r="K834" s="412"/>
      <c r="L834" s="522"/>
      <c r="M834" s="560"/>
      <c r="N834" s="561"/>
      <c r="O834" s="562"/>
      <c r="P834" s="562"/>
      <c r="Q834" s="563"/>
      <c r="S834" s="55"/>
      <c r="T834" s="55"/>
    </row>
    <row r="835" spans="1:20" ht="12.75">
      <c r="A835" s="1013"/>
      <c r="B835" s="283">
        <v>2</v>
      </c>
      <c r="C835" s="452"/>
      <c r="D835" s="413"/>
      <c r="E835" s="413"/>
      <c r="F835" s="416"/>
      <c r="G835" s="568"/>
      <c r="H835" s="568"/>
      <c r="I835" s="568"/>
      <c r="J835" s="454"/>
      <c r="K835" s="417"/>
      <c r="L835" s="454"/>
      <c r="M835" s="564"/>
      <c r="N835" s="565"/>
      <c r="O835" s="566"/>
      <c r="P835" s="566"/>
      <c r="Q835" s="567"/>
      <c r="S835" s="55"/>
      <c r="T835" s="55"/>
    </row>
    <row r="836" spans="1:20" ht="12.75">
      <c r="A836" s="1013"/>
      <c r="B836" s="283">
        <v>3</v>
      </c>
      <c r="C836" s="452"/>
      <c r="D836" s="413"/>
      <c r="E836" s="413"/>
      <c r="F836" s="416"/>
      <c r="G836" s="568"/>
      <c r="H836" s="568"/>
      <c r="I836" s="568"/>
      <c r="J836" s="454"/>
      <c r="K836" s="417"/>
      <c r="L836" s="454"/>
      <c r="M836" s="564"/>
      <c r="N836" s="565"/>
      <c r="O836" s="566"/>
      <c r="P836" s="566"/>
      <c r="Q836" s="567"/>
      <c r="S836" s="55"/>
      <c r="T836" s="55"/>
    </row>
    <row r="837" spans="1:20" ht="12.75">
      <c r="A837" s="1013"/>
      <c r="B837" s="283">
        <v>4</v>
      </c>
      <c r="C837" s="452"/>
      <c r="D837" s="413"/>
      <c r="E837" s="413"/>
      <c r="F837" s="416"/>
      <c r="G837" s="416"/>
      <c r="H837" s="416"/>
      <c r="I837" s="416"/>
      <c r="J837" s="454"/>
      <c r="K837" s="417"/>
      <c r="L837" s="454"/>
      <c r="M837" s="564"/>
      <c r="N837" s="565"/>
      <c r="O837" s="566"/>
      <c r="P837" s="566"/>
      <c r="Q837" s="567"/>
      <c r="S837" s="55"/>
      <c r="T837" s="55"/>
    </row>
    <row r="838" spans="1:20" ht="12.75">
      <c r="A838" s="1013"/>
      <c r="B838" s="283">
        <v>5</v>
      </c>
      <c r="C838" s="452"/>
      <c r="D838" s="413"/>
      <c r="E838" s="413"/>
      <c r="F838" s="416"/>
      <c r="G838" s="416"/>
      <c r="H838" s="416"/>
      <c r="I838" s="416"/>
      <c r="J838" s="452"/>
      <c r="K838" s="417"/>
      <c r="L838" s="452"/>
      <c r="M838" s="564"/>
      <c r="N838" s="565"/>
      <c r="O838" s="566"/>
      <c r="P838" s="566"/>
      <c r="Q838" s="567"/>
      <c r="S838" s="55"/>
      <c r="T838" s="55"/>
    </row>
    <row r="839" spans="1:20" ht="12.75">
      <c r="A839" s="1013"/>
      <c r="B839" s="283">
        <v>6</v>
      </c>
      <c r="C839" s="452"/>
      <c r="D839" s="413"/>
      <c r="E839" s="413"/>
      <c r="F839" s="416"/>
      <c r="G839" s="568"/>
      <c r="H839" s="568"/>
      <c r="I839" s="568"/>
      <c r="J839" s="454"/>
      <c r="K839" s="417"/>
      <c r="L839" s="454"/>
      <c r="M839" s="564"/>
      <c r="N839" s="565"/>
      <c r="O839" s="566"/>
      <c r="P839" s="566"/>
      <c r="Q839" s="567"/>
      <c r="S839" s="55"/>
      <c r="T839" s="55"/>
    </row>
    <row r="840" spans="1:20" ht="12.75">
      <c r="A840" s="1013"/>
      <c r="B840" s="283">
        <v>7</v>
      </c>
      <c r="C840" s="452"/>
      <c r="D840" s="413"/>
      <c r="E840" s="413"/>
      <c r="F840" s="416"/>
      <c r="G840" s="568"/>
      <c r="H840" s="568"/>
      <c r="I840" s="568"/>
      <c r="J840" s="454"/>
      <c r="K840" s="417"/>
      <c r="L840" s="454"/>
      <c r="M840" s="564"/>
      <c r="N840" s="565"/>
      <c r="O840" s="566"/>
      <c r="P840" s="566"/>
      <c r="Q840" s="567"/>
      <c r="S840" s="55"/>
      <c r="T840" s="55"/>
    </row>
    <row r="841" spans="1:20" ht="12.75">
      <c r="A841" s="1013"/>
      <c r="B841" s="283">
        <v>8</v>
      </c>
      <c r="C841" s="452"/>
      <c r="D841" s="413"/>
      <c r="E841" s="413"/>
      <c r="F841" s="416"/>
      <c r="G841" s="568"/>
      <c r="H841" s="568"/>
      <c r="I841" s="568"/>
      <c r="J841" s="454"/>
      <c r="K841" s="417"/>
      <c r="L841" s="454"/>
      <c r="M841" s="564"/>
      <c r="N841" s="565"/>
      <c r="O841" s="566"/>
      <c r="P841" s="566"/>
      <c r="Q841" s="567"/>
      <c r="S841" s="55"/>
      <c r="T841" s="55"/>
    </row>
    <row r="842" spans="1:20" ht="12.75">
      <c r="A842" s="1013"/>
      <c r="B842" s="283">
        <v>9</v>
      </c>
      <c r="C842" s="452"/>
      <c r="D842" s="413"/>
      <c r="E842" s="413"/>
      <c r="F842" s="416"/>
      <c r="G842" s="568"/>
      <c r="H842" s="568"/>
      <c r="I842" s="568"/>
      <c r="J842" s="454"/>
      <c r="K842" s="417"/>
      <c r="L842" s="454"/>
      <c r="M842" s="564"/>
      <c r="N842" s="565"/>
      <c r="O842" s="566"/>
      <c r="P842" s="566"/>
      <c r="Q842" s="567"/>
      <c r="S842" s="55"/>
      <c r="T842" s="55"/>
    </row>
    <row r="843" spans="1:20" ht="13.5" thickBot="1">
      <c r="A843" s="1119"/>
      <c r="B843" s="319">
        <v>10</v>
      </c>
      <c r="C843" s="320"/>
      <c r="D843" s="319"/>
      <c r="E843" s="319"/>
      <c r="F843" s="321"/>
      <c r="G843" s="321"/>
      <c r="H843" s="321"/>
      <c r="I843" s="321"/>
      <c r="J843" s="322"/>
      <c r="K843" s="321"/>
      <c r="L843" s="322"/>
      <c r="M843" s="703"/>
      <c r="N843" s="704"/>
      <c r="O843" s="705"/>
      <c r="P843" s="705"/>
      <c r="Q843" s="706"/>
      <c r="S843" s="55"/>
      <c r="T843" s="55"/>
    </row>
    <row r="844" spans="1:20" ht="12.75">
      <c r="A844" s="1120" t="s">
        <v>425</v>
      </c>
      <c r="B844" s="24">
        <v>1</v>
      </c>
      <c r="C844" s="100" t="s">
        <v>107</v>
      </c>
      <c r="D844" s="344">
        <v>14</v>
      </c>
      <c r="E844" s="344">
        <v>1944</v>
      </c>
      <c r="F844" s="197">
        <f>SUM(G844:I844)</f>
        <v>13.303000000000001</v>
      </c>
      <c r="G844" s="197">
        <v>1.173</v>
      </c>
      <c r="H844" s="197">
        <v>0.13</v>
      </c>
      <c r="I844" s="197">
        <v>12</v>
      </c>
      <c r="J844" s="200">
        <v>624.59</v>
      </c>
      <c r="K844" s="198">
        <v>12</v>
      </c>
      <c r="L844" s="200">
        <v>624.59</v>
      </c>
      <c r="M844" s="707">
        <f>K844/L844</f>
        <v>1.9212603467874925E-2</v>
      </c>
      <c r="N844" s="708">
        <v>200</v>
      </c>
      <c r="O844" s="709">
        <f>M844*N844</f>
        <v>3.8425206935749849</v>
      </c>
      <c r="P844" s="709">
        <f>M844*60*1000</f>
        <v>1152.7562080724956</v>
      </c>
      <c r="Q844" s="710">
        <f>P844*N844/1000</f>
        <v>230.55124161449913</v>
      </c>
      <c r="S844" s="55"/>
      <c r="T844" s="55"/>
    </row>
    <row r="845" spans="1:20" ht="12.75">
      <c r="A845" s="981"/>
      <c r="B845" s="26">
        <v>2</v>
      </c>
      <c r="C845" s="345" t="s">
        <v>410</v>
      </c>
      <c r="D845" s="346">
        <v>42</v>
      </c>
      <c r="E845" s="346" t="s">
        <v>52</v>
      </c>
      <c r="F845" s="203">
        <f>SUM(G845:I845)</f>
        <v>25.965999999999998</v>
      </c>
      <c r="G845" s="203">
        <v>1.73</v>
      </c>
      <c r="H845" s="203">
        <v>0.33600000000000002</v>
      </c>
      <c r="I845" s="203">
        <v>23.9</v>
      </c>
      <c r="J845" s="349">
        <v>1469.95</v>
      </c>
      <c r="K845" s="347">
        <v>20.8</v>
      </c>
      <c r="L845" s="349">
        <v>1078.77</v>
      </c>
      <c r="M845" s="569">
        <f>K845/L845</f>
        <v>1.9281218424687375E-2</v>
      </c>
      <c r="N845" s="570">
        <v>200</v>
      </c>
      <c r="O845" s="571">
        <f>M845*N845</f>
        <v>3.8562436849374748</v>
      </c>
      <c r="P845" s="571">
        <f>M845*60*1000</f>
        <v>1156.8731054812424</v>
      </c>
      <c r="Q845" s="572">
        <f>P845*N845/1000</f>
        <v>231.37462109624849</v>
      </c>
      <c r="S845" s="55"/>
      <c r="T845" s="55"/>
    </row>
    <row r="846" spans="1:20" ht="12.75">
      <c r="A846" s="981"/>
      <c r="B846" s="26">
        <v>3</v>
      </c>
      <c r="C846" s="345" t="s">
        <v>411</v>
      </c>
      <c r="D846" s="346">
        <v>22</v>
      </c>
      <c r="E846" s="346">
        <v>1960</v>
      </c>
      <c r="F846" s="203">
        <f>SUM(G846:I846)</f>
        <v>20.598000000000003</v>
      </c>
      <c r="G846" s="203">
        <v>0.76500000000000001</v>
      </c>
      <c r="H846" s="203">
        <v>0.21299999999999999</v>
      </c>
      <c r="I846" s="203">
        <v>19.62</v>
      </c>
      <c r="J846" s="349">
        <v>896.35</v>
      </c>
      <c r="K846" s="347">
        <v>14.1</v>
      </c>
      <c r="L846" s="349">
        <v>669.04</v>
      </c>
      <c r="M846" s="569">
        <f>K846/L846</f>
        <v>2.1074973095779027E-2</v>
      </c>
      <c r="N846" s="570">
        <v>200</v>
      </c>
      <c r="O846" s="571">
        <f>M846*N846</f>
        <v>4.2149946191558056</v>
      </c>
      <c r="P846" s="571">
        <f>M846*60*1000</f>
        <v>1264.4983857467416</v>
      </c>
      <c r="Q846" s="572">
        <f>P846*N846/1000</f>
        <v>252.89967714934835</v>
      </c>
      <c r="S846" s="55"/>
      <c r="T846" s="55"/>
    </row>
    <row r="847" spans="1:20" ht="12.75">
      <c r="A847" s="981"/>
      <c r="B847" s="26">
        <v>4</v>
      </c>
      <c r="C847" s="345" t="s">
        <v>95</v>
      </c>
      <c r="D847" s="346">
        <v>4</v>
      </c>
      <c r="E847" s="346">
        <v>1922</v>
      </c>
      <c r="F847" s="203">
        <f>SUM(G847:I847)</f>
        <v>7.5110000000000001</v>
      </c>
      <c r="G847" s="203">
        <v>0.45900000000000002</v>
      </c>
      <c r="H847" s="203">
        <v>0.65200000000000002</v>
      </c>
      <c r="I847" s="203">
        <v>6.4</v>
      </c>
      <c r="J847" s="349">
        <v>258.86</v>
      </c>
      <c r="K847" s="347">
        <v>6.4</v>
      </c>
      <c r="L847" s="349">
        <v>258.86</v>
      </c>
      <c r="M847" s="569">
        <f>K847/L847</f>
        <v>2.4723788920652089E-2</v>
      </c>
      <c r="N847" s="570">
        <v>200</v>
      </c>
      <c r="O847" s="571">
        <f>M847*N847</f>
        <v>4.9447577841304176</v>
      </c>
      <c r="P847" s="571">
        <f>M847*60*1000</f>
        <v>1483.4273352391253</v>
      </c>
      <c r="Q847" s="572">
        <f>P847*N847/1000</f>
        <v>296.68546704782506</v>
      </c>
      <c r="S847" s="55"/>
      <c r="T847" s="55"/>
    </row>
    <row r="848" spans="1:20" ht="12.75">
      <c r="A848" s="981"/>
      <c r="B848" s="26">
        <v>5</v>
      </c>
      <c r="C848" s="345" t="s">
        <v>245</v>
      </c>
      <c r="D848" s="346">
        <v>4</v>
      </c>
      <c r="E848" s="346" t="s">
        <v>52</v>
      </c>
      <c r="F848" s="203">
        <f>SUM(G848:I848)</f>
        <v>4.2410000000000005</v>
      </c>
      <c r="G848" s="203">
        <v>0.10199999999999999</v>
      </c>
      <c r="H848" s="203">
        <v>0.04</v>
      </c>
      <c r="I848" s="203">
        <v>4.0990000000000002</v>
      </c>
      <c r="J848" s="349">
        <v>152.30000000000001</v>
      </c>
      <c r="K848" s="347">
        <v>4.0990000000000002</v>
      </c>
      <c r="L848" s="349">
        <v>152.30000000000001</v>
      </c>
      <c r="M848" s="569">
        <f>K848/L848</f>
        <v>2.6913985554825999E-2</v>
      </c>
      <c r="N848" s="570">
        <v>200</v>
      </c>
      <c r="O848" s="571">
        <f>M848*N848</f>
        <v>5.3827971109651997</v>
      </c>
      <c r="P848" s="571">
        <f>M848*60*1000</f>
        <v>1614.8391332895599</v>
      </c>
      <c r="Q848" s="572">
        <f>P848*N848/1000</f>
        <v>322.96782665791198</v>
      </c>
      <c r="S848" s="55"/>
      <c r="T848" s="55"/>
    </row>
    <row r="849" spans="1:20" ht="12.75">
      <c r="A849" s="981"/>
      <c r="B849" s="26">
        <v>6</v>
      </c>
      <c r="C849" s="345"/>
      <c r="D849" s="346"/>
      <c r="E849" s="346"/>
      <c r="F849" s="203"/>
      <c r="G849" s="203"/>
      <c r="H849" s="203"/>
      <c r="I849" s="203"/>
      <c r="J849" s="349"/>
      <c r="K849" s="347"/>
      <c r="L849" s="349"/>
      <c r="M849" s="569"/>
      <c r="N849" s="570"/>
      <c r="O849" s="571"/>
      <c r="P849" s="571"/>
      <c r="Q849" s="572"/>
      <c r="S849" s="55"/>
      <c r="T849" s="55"/>
    </row>
    <row r="850" spans="1:20" ht="12.75">
      <c r="A850" s="981"/>
      <c r="B850" s="26">
        <v>7</v>
      </c>
      <c r="C850" s="345"/>
      <c r="D850" s="346"/>
      <c r="E850" s="346"/>
      <c r="F850" s="203"/>
      <c r="G850" s="203"/>
      <c r="H850" s="203"/>
      <c r="I850" s="203"/>
      <c r="J850" s="349"/>
      <c r="K850" s="347"/>
      <c r="L850" s="349"/>
      <c r="M850" s="569"/>
      <c r="N850" s="570"/>
      <c r="O850" s="571"/>
      <c r="P850" s="571"/>
      <c r="Q850" s="572"/>
      <c r="S850" s="55"/>
      <c r="T850" s="55"/>
    </row>
    <row r="851" spans="1:20" ht="12.75">
      <c r="A851" s="981"/>
      <c r="B851" s="26">
        <v>8</v>
      </c>
      <c r="C851" s="30"/>
      <c r="D851" s="26"/>
      <c r="E851" s="26"/>
      <c r="F851" s="111"/>
      <c r="G851" s="111"/>
      <c r="H851" s="111"/>
      <c r="I851" s="111"/>
      <c r="J851" s="112"/>
      <c r="K851" s="111"/>
      <c r="L851" s="112"/>
      <c r="M851" s="92"/>
      <c r="N851" s="91"/>
      <c r="O851" s="94"/>
      <c r="P851" s="94"/>
      <c r="Q851" s="93"/>
      <c r="S851" s="55"/>
      <c r="T851" s="55"/>
    </row>
    <row r="852" spans="1:20" ht="12.75">
      <c r="A852" s="981"/>
      <c r="B852" s="26">
        <v>9</v>
      </c>
      <c r="C852" s="30"/>
      <c r="D852" s="26"/>
      <c r="E852" s="26"/>
      <c r="F852" s="35"/>
      <c r="G852" s="35"/>
      <c r="H852" s="35"/>
      <c r="I852" s="35"/>
      <c r="J852" s="36"/>
      <c r="K852" s="35"/>
      <c r="L852" s="36"/>
      <c r="M852" s="37"/>
      <c r="N852" s="35"/>
      <c r="O852" s="35"/>
      <c r="P852" s="35"/>
      <c r="Q852" s="31"/>
      <c r="S852" s="55"/>
      <c r="T852" s="55"/>
    </row>
    <row r="853" spans="1:20" ht="13.5" thickBot="1">
      <c r="A853" s="982"/>
      <c r="B853" s="27">
        <v>10</v>
      </c>
      <c r="C853" s="32"/>
      <c r="D853" s="27"/>
      <c r="E853" s="27"/>
      <c r="F853" s="38"/>
      <c r="G853" s="38"/>
      <c r="H853" s="38"/>
      <c r="I853" s="38"/>
      <c r="J853" s="39"/>
      <c r="K853" s="38"/>
      <c r="L853" s="39"/>
      <c r="M853" s="53"/>
      <c r="N853" s="38"/>
      <c r="O853" s="38"/>
      <c r="P853" s="38"/>
      <c r="Q853" s="34"/>
      <c r="S853" s="55"/>
      <c r="T853" s="55"/>
    </row>
    <row r="854" spans="1:20" ht="12.75">
      <c r="S854" s="55"/>
      <c r="T854" s="55"/>
    </row>
    <row r="855" spans="1:20" ht="12.75">
      <c r="S855" s="55"/>
      <c r="T855" s="55"/>
    </row>
    <row r="856" spans="1:20" ht="15">
      <c r="A856" s="1011" t="s">
        <v>47</v>
      </c>
      <c r="B856" s="1011"/>
      <c r="C856" s="1011"/>
      <c r="D856" s="1011"/>
      <c r="E856" s="1011"/>
      <c r="F856" s="1011"/>
      <c r="G856" s="1011"/>
      <c r="H856" s="1011"/>
      <c r="I856" s="1011"/>
      <c r="J856" s="1011"/>
      <c r="K856" s="1011"/>
      <c r="L856" s="1011"/>
      <c r="M856" s="1011"/>
      <c r="N856" s="1011"/>
      <c r="O856" s="1011"/>
      <c r="P856" s="1011"/>
      <c r="Q856" s="1011"/>
      <c r="S856" s="601"/>
      <c r="T856" s="601"/>
    </row>
    <row r="857" spans="1:20" ht="13.5" thickBot="1">
      <c r="A857" s="1023" t="s">
        <v>1028</v>
      </c>
      <c r="B857" s="1023"/>
      <c r="C857" s="1023"/>
      <c r="D857" s="1023"/>
      <c r="E857" s="1023"/>
      <c r="F857" s="1023"/>
      <c r="G857" s="1023"/>
      <c r="H857" s="1023"/>
      <c r="I857" s="1023"/>
      <c r="J857" s="1023"/>
      <c r="K857" s="1023"/>
      <c r="L857" s="1023"/>
      <c r="M857" s="1023"/>
      <c r="N857" s="1023"/>
      <c r="O857" s="1023"/>
      <c r="P857" s="1023"/>
      <c r="Q857" s="1023"/>
      <c r="S857" s="55"/>
      <c r="T857" s="55"/>
    </row>
    <row r="858" spans="1:20" ht="12.75" customHeight="1">
      <c r="A858" s="994" t="s">
        <v>1</v>
      </c>
      <c r="B858" s="997" t="s">
        <v>0</v>
      </c>
      <c r="C858" s="1000" t="s">
        <v>2</v>
      </c>
      <c r="D858" s="1000" t="s">
        <v>3</v>
      </c>
      <c r="E858" s="1000" t="s">
        <v>13</v>
      </c>
      <c r="F858" s="1004" t="s">
        <v>14</v>
      </c>
      <c r="G858" s="1005"/>
      <c r="H858" s="1005"/>
      <c r="I858" s="1006"/>
      <c r="J858" s="1000" t="s">
        <v>4</v>
      </c>
      <c r="K858" s="1000" t="s">
        <v>15</v>
      </c>
      <c r="L858" s="1000" t="s">
        <v>5</v>
      </c>
      <c r="M858" s="1000" t="s">
        <v>6</v>
      </c>
      <c r="N858" s="1000" t="s">
        <v>16</v>
      </c>
      <c r="O858" s="1000" t="s">
        <v>17</v>
      </c>
      <c r="P858" s="1027" t="s">
        <v>25</v>
      </c>
      <c r="Q858" s="1009" t="s">
        <v>26</v>
      </c>
      <c r="S858" s="55"/>
      <c r="T858" s="55"/>
    </row>
    <row r="859" spans="1:20" s="2" customFormat="1" ht="33.75">
      <c r="A859" s="995"/>
      <c r="B859" s="998"/>
      <c r="C859" s="1001"/>
      <c r="D859" s="1003"/>
      <c r="E859" s="1003"/>
      <c r="F859" s="21" t="s">
        <v>18</v>
      </c>
      <c r="G859" s="21" t="s">
        <v>19</v>
      </c>
      <c r="H859" s="21" t="s">
        <v>20</v>
      </c>
      <c r="I859" s="21" t="s">
        <v>21</v>
      </c>
      <c r="J859" s="1003"/>
      <c r="K859" s="1003"/>
      <c r="L859" s="1003"/>
      <c r="M859" s="1003"/>
      <c r="N859" s="1003"/>
      <c r="O859" s="1003"/>
      <c r="P859" s="1028"/>
      <c r="Q859" s="1010"/>
      <c r="S859" s="55"/>
      <c r="T859" s="55"/>
    </row>
    <row r="860" spans="1:20" s="3" customFormat="1" ht="13.5" customHeight="1" thickBot="1">
      <c r="A860" s="995"/>
      <c r="B860" s="998"/>
      <c r="C860" s="1002"/>
      <c r="D860" s="40" t="s">
        <v>7</v>
      </c>
      <c r="E860" s="40" t="s">
        <v>8</v>
      </c>
      <c r="F860" s="40" t="s">
        <v>9</v>
      </c>
      <c r="G860" s="40" t="s">
        <v>9</v>
      </c>
      <c r="H860" s="40" t="s">
        <v>9</v>
      </c>
      <c r="I860" s="40" t="s">
        <v>9</v>
      </c>
      <c r="J860" s="40" t="s">
        <v>22</v>
      </c>
      <c r="K860" s="40" t="s">
        <v>9</v>
      </c>
      <c r="L860" s="40" t="s">
        <v>22</v>
      </c>
      <c r="M860" s="40" t="s">
        <v>23</v>
      </c>
      <c r="N860" s="40" t="s">
        <v>10</v>
      </c>
      <c r="O860" s="40" t="s">
        <v>24</v>
      </c>
      <c r="P860" s="46" t="s">
        <v>27</v>
      </c>
      <c r="Q860" s="42" t="s">
        <v>28</v>
      </c>
      <c r="S860" s="55"/>
      <c r="T860" s="55"/>
    </row>
    <row r="861" spans="1:20" s="58" customFormat="1" ht="12.75" customHeight="1">
      <c r="A861" s="1111" t="s">
        <v>431</v>
      </c>
      <c r="B861" s="60">
        <v>1</v>
      </c>
      <c r="C861" s="427" t="s">
        <v>680</v>
      </c>
      <c r="D861" s="428">
        <v>50</v>
      </c>
      <c r="E861" s="428">
        <v>1969</v>
      </c>
      <c r="F861" s="96">
        <f>SUM(I861+H861+G861)</f>
        <v>36</v>
      </c>
      <c r="G861" s="96">
        <v>4.524</v>
      </c>
      <c r="H861" s="96">
        <v>6.85</v>
      </c>
      <c r="I861" s="96">
        <v>24.626000000000001</v>
      </c>
      <c r="J861" s="96">
        <v>2594.3200000000002</v>
      </c>
      <c r="K861" s="317">
        <v>24.626000000000001</v>
      </c>
      <c r="L861" s="96">
        <v>2594.3200000000002</v>
      </c>
      <c r="M861" s="314">
        <f>K861/L861</f>
        <v>9.4922754324832711E-3</v>
      </c>
      <c r="N861" s="313">
        <v>199.8</v>
      </c>
      <c r="O861" s="227">
        <f>M861*N861</f>
        <v>1.8965566314101576</v>
      </c>
      <c r="P861" s="227">
        <f>M861*60*1000</f>
        <v>569.53652594899631</v>
      </c>
      <c r="Q861" s="376">
        <f>P861*N861/1000</f>
        <v>113.79339788460946</v>
      </c>
      <c r="S861" s="55"/>
      <c r="T861" s="55"/>
    </row>
    <row r="862" spans="1:20" s="58" customFormat="1" ht="13.5" customHeight="1">
      <c r="A862" s="1112"/>
      <c r="B862" s="57">
        <v>2</v>
      </c>
      <c r="C862" s="430" t="s">
        <v>564</v>
      </c>
      <c r="D862" s="377">
        <v>36</v>
      </c>
      <c r="E862" s="377">
        <v>1986</v>
      </c>
      <c r="F862" s="380">
        <f>SUM(I862+H862+G862)</f>
        <v>33.603000000000002</v>
      </c>
      <c r="G862" s="380">
        <v>5.1360000000000001</v>
      </c>
      <c r="H862" s="380">
        <v>6.4</v>
      </c>
      <c r="I862" s="380">
        <v>22.067</v>
      </c>
      <c r="J862" s="380">
        <v>2268.7399999999998</v>
      </c>
      <c r="K862" s="478">
        <v>22.067</v>
      </c>
      <c r="L862" s="380">
        <v>2268.7399999999998</v>
      </c>
      <c r="M862" s="431">
        <f t="shared" ref="M862:M870" si="107">K862/L862</f>
        <v>9.7265442492308514E-3</v>
      </c>
      <c r="N862" s="477">
        <v>199.8</v>
      </c>
      <c r="O862" s="382">
        <f t="shared" ref="O862:O880" si="108">M862*N862</f>
        <v>1.9433635409963241</v>
      </c>
      <c r="P862" s="227">
        <f t="shared" ref="P862:P880" si="109">M862*60*1000</f>
        <v>583.59265495385102</v>
      </c>
      <c r="Q862" s="383">
        <f t="shared" ref="Q862:Q880" si="110">P862*N862/1000</f>
        <v>116.60181245977944</v>
      </c>
      <c r="S862" s="55"/>
      <c r="T862" s="55"/>
    </row>
    <row r="863" spans="1:20" s="58" customFormat="1" ht="12.75" customHeight="1">
      <c r="A863" s="1112"/>
      <c r="B863" s="57">
        <v>3</v>
      </c>
      <c r="C863" s="430" t="s">
        <v>260</v>
      </c>
      <c r="D863" s="377">
        <v>36</v>
      </c>
      <c r="E863" s="377" t="s">
        <v>261</v>
      </c>
      <c r="F863" s="380">
        <f t="shared" ref="F863:F900" si="111">SUM(I863+H863+G863)</f>
        <v>19.995999999999999</v>
      </c>
      <c r="G863" s="380">
        <v>3.19</v>
      </c>
      <c r="H863" s="380">
        <v>5.76</v>
      </c>
      <c r="I863" s="380">
        <v>11.045999999999999</v>
      </c>
      <c r="J863" s="380">
        <v>1500.89</v>
      </c>
      <c r="K863" s="478">
        <v>11.045999999999999</v>
      </c>
      <c r="L863" s="380">
        <v>1500.89</v>
      </c>
      <c r="M863" s="431">
        <f t="shared" si="107"/>
        <v>7.3596332842513429E-3</v>
      </c>
      <c r="N863" s="477">
        <v>199.8</v>
      </c>
      <c r="O863" s="382">
        <f t="shared" si="108"/>
        <v>1.4704547301934183</v>
      </c>
      <c r="P863" s="227">
        <f t="shared" si="109"/>
        <v>441.57799705508057</v>
      </c>
      <c r="Q863" s="383">
        <f t="shared" si="110"/>
        <v>88.227283811605105</v>
      </c>
      <c r="S863" s="55"/>
      <c r="T863" s="55"/>
    </row>
    <row r="864" spans="1:20" ht="12.75" customHeight="1">
      <c r="A864" s="1112"/>
      <c r="B864" s="18">
        <v>4</v>
      </c>
      <c r="C864" s="430" t="s">
        <v>263</v>
      </c>
      <c r="D864" s="377">
        <v>30</v>
      </c>
      <c r="E864" s="377">
        <v>1991</v>
      </c>
      <c r="F864" s="380">
        <f t="shared" si="111"/>
        <v>23.830000000000002</v>
      </c>
      <c r="G864" s="380">
        <v>3.6640000000000001</v>
      </c>
      <c r="H864" s="380">
        <v>4.8</v>
      </c>
      <c r="I864" s="380">
        <v>15.366</v>
      </c>
      <c r="J864" s="380">
        <v>1636.16</v>
      </c>
      <c r="K864" s="478">
        <v>15.366</v>
      </c>
      <c r="L864" s="380">
        <v>1636.16</v>
      </c>
      <c r="M864" s="431">
        <f t="shared" si="107"/>
        <v>9.3915020535888898E-3</v>
      </c>
      <c r="N864" s="477">
        <v>199.8</v>
      </c>
      <c r="O864" s="382">
        <f t="shared" si="108"/>
        <v>1.8764221103070602</v>
      </c>
      <c r="P864" s="227">
        <f t="shared" si="109"/>
        <v>563.49012321533348</v>
      </c>
      <c r="Q864" s="383">
        <f t="shared" si="110"/>
        <v>112.58532661842364</v>
      </c>
      <c r="S864" s="55"/>
      <c r="T864" s="55"/>
    </row>
    <row r="865" spans="1:20" ht="12.75" customHeight="1">
      <c r="A865" s="1112"/>
      <c r="B865" s="18">
        <v>5</v>
      </c>
      <c r="C865" s="430" t="s">
        <v>681</v>
      </c>
      <c r="D865" s="377">
        <v>40</v>
      </c>
      <c r="E865" s="377">
        <v>1991</v>
      </c>
      <c r="F865" s="380">
        <f t="shared" si="111"/>
        <v>33</v>
      </c>
      <c r="G865" s="380">
        <v>5.0999999999999996</v>
      </c>
      <c r="H865" s="380">
        <v>6.4</v>
      </c>
      <c r="I865" s="380">
        <v>21.5</v>
      </c>
      <c r="J865" s="380">
        <v>2267.52</v>
      </c>
      <c r="K865" s="478">
        <v>21.5</v>
      </c>
      <c r="L865" s="380">
        <v>2267.52</v>
      </c>
      <c r="M865" s="431">
        <f t="shared" si="107"/>
        <v>9.481724527236805E-3</v>
      </c>
      <c r="N865" s="477">
        <v>199.8</v>
      </c>
      <c r="O865" s="382">
        <f t="shared" si="108"/>
        <v>1.8944485605419137</v>
      </c>
      <c r="P865" s="227">
        <f t="shared" si="109"/>
        <v>568.90347163420824</v>
      </c>
      <c r="Q865" s="383">
        <f t="shared" si="110"/>
        <v>113.66691363251482</v>
      </c>
      <c r="S865" s="55"/>
      <c r="T865" s="55"/>
    </row>
    <row r="866" spans="1:20" ht="12.75" customHeight="1">
      <c r="A866" s="1112"/>
      <c r="B866" s="18">
        <v>6</v>
      </c>
      <c r="C866" s="430" t="s">
        <v>685</v>
      </c>
      <c r="D866" s="377">
        <v>45</v>
      </c>
      <c r="E866" s="377">
        <v>1991</v>
      </c>
      <c r="F866" s="380">
        <f t="shared" si="111"/>
        <v>34.508000000000003</v>
      </c>
      <c r="G866" s="380">
        <v>6.4690000000000003</v>
      </c>
      <c r="H866" s="380">
        <v>6.4</v>
      </c>
      <c r="I866" s="380">
        <v>21.638999999999999</v>
      </c>
      <c r="J866" s="380">
        <v>2238</v>
      </c>
      <c r="K866" s="478">
        <v>21.638999999999999</v>
      </c>
      <c r="L866" s="380">
        <v>2238</v>
      </c>
      <c r="M866" s="431">
        <f t="shared" si="107"/>
        <v>9.6689008042895441E-3</v>
      </c>
      <c r="N866" s="477">
        <v>199.8</v>
      </c>
      <c r="O866" s="382">
        <f t="shared" si="108"/>
        <v>1.9318463806970509</v>
      </c>
      <c r="P866" s="227">
        <f t="shared" si="109"/>
        <v>580.13404825737268</v>
      </c>
      <c r="Q866" s="383">
        <f t="shared" si="110"/>
        <v>115.91078284182306</v>
      </c>
      <c r="S866" s="55"/>
      <c r="T866" s="55"/>
    </row>
    <row r="867" spans="1:20" ht="12.75" customHeight="1">
      <c r="A867" s="1112"/>
      <c r="B867" s="18">
        <v>7</v>
      </c>
      <c r="C867" s="430" t="s">
        <v>682</v>
      </c>
      <c r="D867" s="377">
        <v>48</v>
      </c>
      <c r="E867" s="377" t="s">
        <v>261</v>
      </c>
      <c r="F867" s="380">
        <f t="shared" si="111"/>
        <v>30.7</v>
      </c>
      <c r="G867" s="380">
        <v>3.496</v>
      </c>
      <c r="H867" s="380">
        <v>7.36</v>
      </c>
      <c r="I867" s="380">
        <v>19.844000000000001</v>
      </c>
      <c r="J867" s="380">
        <v>2590.4</v>
      </c>
      <c r="K867" s="478">
        <f>SUM(M867*L867)</f>
        <v>18.653938399999998</v>
      </c>
      <c r="L867" s="380">
        <v>2435.2399999999998</v>
      </c>
      <c r="M867" s="431">
        <v>7.6600000000000001E-3</v>
      </c>
      <c r="N867" s="477">
        <v>199.8</v>
      </c>
      <c r="O867" s="382">
        <f t="shared" si="108"/>
        <v>1.5304680000000002</v>
      </c>
      <c r="P867" s="227">
        <f t="shared" si="109"/>
        <v>459.6</v>
      </c>
      <c r="Q867" s="383">
        <f t="shared" si="110"/>
        <v>91.828080000000014</v>
      </c>
      <c r="S867" s="55"/>
      <c r="T867" s="55"/>
    </row>
    <row r="868" spans="1:20" ht="13.5" customHeight="1">
      <c r="A868" s="1112"/>
      <c r="B868" s="18">
        <v>8</v>
      </c>
      <c r="C868" s="430" t="s">
        <v>683</v>
      </c>
      <c r="D868" s="377">
        <v>50</v>
      </c>
      <c r="E868" s="377" t="s">
        <v>261</v>
      </c>
      <c r="F868" s="380">
        <f t="shared" si="111"/>
        <v>23.9</v>
      </c>
      <c r="G868" s="380">
        <v>3.2919999999999998</v>
      </c>
      <c r="H868" s="380">
        <v>7.84</v>
      </c>
      <c r="I868" s="380">
        <v>12.768000000000001</v>
      </c>
      <c r="J868" s="380">
        <v>2586.98</v>
      </c>
      <c r="K868" s="478">
        <v>12.768000000000001</v>
      </c>
      <c r="L868" s="380">
        <v>2586.98</v>
      </c>
      <c r="M868" s="431">
        <f t="shared" si="107"/>
        <v>4.9354846191311877E-3</v>
      </c>
      <c r="N868" s="477">
        <v>199.8</v>
      </c>
      <c r="O868" s="382">
        <f t="shared" si="108"/>
        <v>0.98610982690241133</v>
      </c>
      <c r="P868" s="227">
        <f t="shared" si="109"/>
        <v>296.12907714787127</v>
      </c>
      <c r="Q868" s="383">
        <f t="shared" si="110"/>
        <v>59.166589614144684</v>
      </c>
      <c r="S868" s="55"/>
      <c r="T868" s="55"/>
    </row>
    <row r="869" spans="1:20" ht="12.75" customHeight="1">
      <c r="A869" s="1112"/>
      <c r="B869" s="18">
        <v>9</v>
      </c>
      <c r="C869" s="430" t="s">
        <v>264</v>
      </c>
      <c r="D869" s="377">
        <v>20</v>
      </c>
      <c r="E869" s="377">
        <v>1977</v>
      </c>
      <c r="F869" s="380">
        <f t="shared" si="111"/>
        <v>24.667000000000002</v>
      </c>
      <c r="G869" s="380">
        <v>4.2839999999999998</v>
      </c>
      <c r="H869" s="380">
        <v>6.4</v>
      </c>
      <c r="I869" s="380">
        <v>13.983000000000001</v>
      </c>
      <c r="J869" s="1678">
        <v>2206.8000000000002</v>
      </c>
      <c r="K869" s="478">
        <f>SUM(M869*L869)</f>
        <v>13.584971599999999</v>
      </c>
      <c r="L869" s="380">
        <v>2142.7399999999998</v>
      </c>
      <c r="M869" s="431">
        <v>6.3400000000000001E-3</v>
      </c>
      <c r="N869" s="477">
        <v>199.8</v>
      </c>
      <c r="O869" s="382">
        <f t="shared" si="108"/>
        <v>1.2667320000000002</v>
      </c>
      <c r="P869" s="227">
        <f t="shared" si="109"/>
        <v>380.40000000000003</v>
      </c>
      <c r="Q869" s="383">
        <f t="shared" si="110"/>
        <v>76.003920000000008</v>
      </c>
      <c r="S869" s="55"/>
      <c r="T869" s="55"/>
    </row>
    <row r="870" spans="1:20" ht="13.5" customHeight="1" thickBot="1">
      <c r="A870" s="1113"/>
      <c r="B870" s="44">
        <v>10</v>
      </c>
      <c r="C870" s="432" t="s">
        <v>687</v>
      </c>
      <c r="D870" s="433">
        <v>40</v>
      </c>
      <c r="E870" s="433">
        <v>1979</v>
      </c>
      <c r="F870" s="479">
        <f t="shared" si="111"/>
        <v>31.693000000000001</v>
      </c>
      <c r="G870" s="479">
        <v>3.6720000000000002</v>
      </c>
      <c r="H870" s="479">
        <v>6.4</v>
      </c>
      <c r="I870" s="479">
        <v>21.620999999999999</v>
      </c>
      <c r="J870" s="479">
        <v>2233.39</v>
      </c>
      <c r="K870" s="480">
        <v>21.620999999999999</v>
      </c>
      <c r="L870" s="479">
        <v>2233.39</v>
      </c>
      <c r="M870" s="434">
        <f t="shared" si="107"/>
        <v>9.6807991439023192E-3</v>
      </c>
      <c r="N870" s="435">
        <v>199.8</v>
      </c>
      <c r="O870" s="315">
        <f t="shared" si="108"/>
        <v>1.9342236689516834</v>
      </c>
      <c r="P870" s="436">
        <f t="shared" si="109"/>
        <v>580.84794863413913</v>
      </c>
      <c r="Q870" s="437">
        <f t="shared" si="110"/>
        <v>116.053420137101</v>
      </c>
      <c r="S870" s="55"/>
      <c r="T870" s="55"/>
    </row>
    <row r="871" spans="1:20" ht="12.75">
      <c r="A871" s="1091" t="s">
        <v>423</v>
      </c>
      <c r="B871" s="47">
        <v>1</v>
      </c>
      <c r="C871" s="1159" t="s">
        <v>1029</v>
      </c>
      <c r="D871" s="1149">
        <v>40</v>
      </c>
      <c r="E871" s="1149"/>
      <c r="F871" s="392">
        <f t="shared" si="111"/>
        <v>34.120000000000005</v>
      </c>
      <c r="G871" s="392">
        <v>3.56</v>
      </c>
      <c r="H871" s="392">
        <v>6.4</v>
      </c>
      <c r="I871" s="398">
        <v>24.16</v>
      </c>
      <c r="J871" s="392">
        <v>2287.46</v>
      </c>
      <c r="K871" s="481">
        <v>24.16</v>
      </c>
      <c r="L871" s="392">
        <v>2287.46</v>
      </c>
      <c r="M871" s="438">
        <f>K871/L871</f>
        <v>1.0561933323424234E-2</v>
      </c>
      <c r="N871" s="439">
        <v>199.8</v>
      </c>
      <c r="O871" s="231">
        <f t="shared" si="108"/>
        <v>2.110274278020162</v>
      </c>
      <c r="P871" s="231">
        <f t="shared" si="109"/>
        <v>633.71599940545411</v>
      </c>
      <c r="Q871" s="232">
        <f t="shared" si="110"/>
        <v>126.61645668120973</v>
      </c>
      <c r="S871" s="55"/>
      <c r="T871" s="55"/>
    </row>
    <row r="872" spans="1:20" s="58" customFormat="1" ht="12.75">
      <c r="A872" s="1092"/>
      <c r="B872" s="65">
        <v>2</v>
      </c>
      <c r="C872" s="1159" t="s">
        <v>518</v>
      </c>
      <c r="D872" s="1149">
        <v>30</v>
      </c>
      <c r="E872" s="1149"/>
      <c r="F872" s="398">
        <f t="shared" si="111"/>
        <v>24.891999999999999</v>
      </c>
      <c r="G872" s="398">
        <v>3.2559999999999998</v>
      </c>
      <c r="H872" s="398">
        <v>4.8</v>
      </c>
      <c r="I872" s="398">
        <v>16.835999999999999</v>
      </c>
      <c r="J872" s="398">
        <v>1589.99</v>
      </c>
      <c r="K872" s="482">
        <v>16.835999999999999</v>
      </c>
      <c r="L872" s="398">
        <v>1589.99</v>
      </c>
      <c r="M872" s="438">
        <f>K872/L872</f>
        <v>1.0588745841168812E-2</v>
      </c>
      <c r="N872" s="442">
        <v>199.8</v>
      </c>
      <c r="O872" s="231">
        <f t="shared" si="108"/>
        <v>2.1156314190655285</v>
      </c>
      <c r="P872" s="231">
        <f t="shared" si="109"/>
        <v>635.32475047012872</v>
      </c>
      <c r="Q872" s="232">
        <f t="shared" si="110"/>
        <v>126.93788514393172</v>
      </c>
      <c r="S872" s="59"/>
      <c r="T872" s="59"/>
    </row>
    <row r="873" spans="1:20" ht="12.75">
      <c r="A873" s="1092"/>
      <c r="B873" s="20">
        <v>3</v>
      </c>
      <c r="C873" s="1159" t="s">
        <v>519</v>
      </c>
      <c r="D873" s="1149">
        <v>45</v>
      </c>
      <c r="E873" s="1149"/>
      <c r="F873" s="398">
        <f t="shared" si="111"/>
        <v>45.259</v>
      </c>
      <c r="G873" s="398">
        <v>6.3339999999999996</v>
      </c>
      <c r="H873" s="398">
        <v>7.2</v>
      </c>
      <c r="I873" s="398">
        <v>31.725000000000001</v>
      </c>
      <c r="J873" s="398">
        <v>2911.41</v>
      </c>
      <c r="K873" s="482">
        <v>31.725000000000001</v>
      </c>
      <c r="L873" s="398">
        <v>2911.41</v>
      </c>
      <c r="M873" s="441">
        <f t="shared" ref="M873:M880" si="112">K873/L873</f>
        <v>1.0896781971621999E-2</v>
      </c>
      <c r="N873" s="442">
        <v>199.8</v>
      </c>
      <c r="O873" s="231">
        <f t="shared" si="108"/>
        <v>2.1771770379300754</v>
      </c>
      <c r="P873" s="231">
        <f t="shared" si="109"/>
        <v>653.80691829731995</v>
      </c>
      <c r="Q873" s="237">
        <f t="shared" si="110"/>
        <v>130.63062227580454</v>
      </c>
      <c r="S873" s="55"/>
      <c r="T873" s="55"/>
    </row>
    <row r="874" spans="1:20" ht="12.75">
      <c r="A874" s="1092"/>
      <c r="B874" s="20">
        <v>4</v>
      </c>
      <c r="C874" s="1159" t="s">
        <v>684</v>
      </c>
      <c r="D874" s="1149">
        <v>22</v>
      </c>
      <c r="E874" s="1149">
        <v>1969</v>
      </c>
      <c r="F874" s="398">
        <f t="shared" si="111"/>
        <v>17.925999999999998</v>
      </c>
      <c r="G874" s="398">
        <v>1.9379999999999999</v>
      </c>
      <c r="H874" s="398">
        <v>3.52</v>
      </c>
      <c r="I874" s="398">
        <v>12.468</v>
      </c>
      <c r="J874" s="398">
        <v>1156.52</v>
      </c>
      <c r="K874" s="482">
        <v>12.468</v>
      </c>
      <c r="L874" s="398">
        <v>1156.52</v>
      </c>
      <c r="M874" s="441">
        <f t="shared" si="112"/>
        <v>1.0780617715214609E-2</v>
      </c>
      <c r="N874" s="442">
        <v>199.8</v>
      </c>
      <c r="O874" s="236">
        <f t="shared" si="108"/>
        <v>2.153967419499879</v>
      </c>
      <c r="P874" s="231">
        <f t="shared" si="109"/>
        <v>646.8370629128766</v>
      </c>
      <c r="Q874" s="237">
        <f t="shared" si="110"/>
        <v>129.23804516999274</v>
      </c>
      <c r="S874" s="55"/>
      <c r="T874" s="55"/>
    </row>
    <row r="875" spans="1:20" ht="12.75">
      <c r="A875" s="1092"/>
      <c r="B875" s="20">
        <v>5</v>
      </c>
      <c r="C875" s="1159" t="s">
        <v>1030</v>
      </c>
      <c r="D875" s="1149">
        <v>24</v>
      </c>
      <c r="E875" s="1149">
        <v>1991</v>
      </c>
      <c r="F875" s="398">
        <f t="shared" si="111"/>
        <v>24.708000000000002</v>
      </c>
      <c r="G875" s="398">
        <v>4.1340000000000003</v>
      </c>
      <c r="H875" s="398">
        <v>3.84</v>
      </c>
      <c r="I875" s="398">
        <v>16.734000000000002</v>
      </c>
      <c r="J875" s="398">
        <v>1527.39</v>
      </c>
      <c r="K875" s="482">
        <v>16.734000000000002</v>
      </c>
      <c r="L875" s="398">
        <v>1527.39</v>
      </c>
      <c r="M875" s="441">
        <f t="shared" si="112"/>
        <v>1.0955944454265119E-2</v>
      </c>
      <c r="N875" s="442">
        <v>199.8</v>
      </c>
      <c r="O875" s="236">
        <f t="shared" si="108"/>
        <v>2.1889977019621707</v>
      </c>
      <c r="P875" s="231">
        <f t="shared" si="109"/>
        <v>657.35666725590715</v>
      </c>
      <c r="Q875" s="237">
        <f t="shared" si="110"/>
        <v>131.33986211773026</v>
      </c>
      <c r="S875" s="55"/>
      <c r="T875" s="55"/>
    </row>
    <row r="876" spans="1:20" ht="12.75">
      <c r="A876" s="1092"/>
      <c r="B876" s="20">
        <v>6</v>
      </c>
      <c r="C876" s="1159" t="s">
        <v>262</v>
      </c>
      <c r="D876" s="1149">
        <v>45</v>
      </c>
      <c r="E876" s="1149">
        <v>1992</v>
      </c>
      <c r="F876" s="398">
        <f t="shared" si="111"/>
        <v>34</v>
      </c>
      <c r="G876" s="398">
        <v>4.335</v>
      </c>
      <c r="H876" s="398">
        <v>7.2</v>
      </c>
      <c r="I876" s="398">
        <v>22.465</v>
      </c>
      <c r="J876" s="398">
        <v>2192.8000000000002</v>
      </c>
      <c r="K876" s="482">
        <v>22.465</v>
      </c>
      <c r="L876" s="398">
        <v>2192.8000000000002</v>
      </c>
      <c r="M876" s="441">
        <f t="shared" si="112"/>
        <v>1.0244892375045602E-2</v>
      </c>
      <c r="N876" s="442">
        <v>196.31</v>
      </c>
      <c r="O876" s="236">
        <f t="shared" si="108"/>
        <v>2.0111748221452022</v>
      </c>
      <c r="P876" s="231">
        <f t="shared" si="109"/>
        <v>614.69354250273614</v>
      </c>
      <c r="Q876" s="237">
        <f t="shared" si="110"/>
        <v>120.67048932871214</v>
      </c>
      <c r="S876" s="55"/>
      <c r="T876" s="55"/>
    </row>
    <row r="877" spans="1:20" ht="12.75">
      <c r="A877" s="1092"/>
      <c r="B877" s="20">
        <v>7</v>
      </c>
      <c r="C877" s="1159" t="s">
        <v>1031</v>
      </c>
      <c r="D877" s="1149">
        <v>20</v>
      </c>
      <c r="E877" s="1149">
        <v>1982</v>
      </c>
      <c r="F877" s="398">
        <f t="shared" si="111"/>
        <v>15.2</v>
      </c>
      <c r="G877" s="398">
        <v>1.4279999999999999</v>
      </c>
      <c r="H877" s="398">
        <v>3.2</v>
      </c>
      <c r="I877" s="398">
        <v>10.571999999999999</v>
      </c>
      <c r="J877" s="398">
        <v>1044.42</v>
      </c>
      <c r="K877" s="482">
        <v>10.571999999999999</v>
      </c>
      <c r="L877" s="398">
        <v>1044.42</v>
      </c>
      <c r="M877" s="441">
        <f t="shared" si="112"/>
        <v>1.0122364565979203E-2</v>
      </c>
      <c r="N877" s="442">
        <v>199.8</v>
      </c>
      <c r="O877" s="236">
        <f t="shared" si="108"/>
        <v>2.0224484402826448</v>
      </c>
      <c r="P877" s="231">
        <f t="shared" si="109"/>
        <v>607.34187395875222</v>
      </c>
      <c r="Q877" s="237">
        <f t="shared" si="110"/>
        <v>121.34690641695869</v>
      </c>
      <c r="S877" s="55"/>
      <c r="T877" s="55"/>
    </row>
    <row r="878" spans="1:20" ht="12.75">
      <c r="A878" s="1092"/>
      <c r="B878" s="20">
        <v>8</v>
      </c>
      <c r="C878" s="1159" t="s">
        <v>1032</v>
      </c>
      <c r="D878" s="1149">
        <v>6</v>
      </c>
      <c r="E878" s="1149">
        <v>1956</v>
      </c>
      <c r="F878" s="398">
        <f t="shared" si="111"/>
        <v>3.9539999999999997</v>
      </c>
      <c r="G878" s="398">
        <v>0.40799999999999997</v>
      </c>
      <c r="H878" s="398">
        <v>0.96</v>
      </c>
      <c r="I878" s="398">
        <v>2.5859999999999999</v>
      </c>
      <c r="J878" s="398">
        <v>264.64</v>
      </c>
      <c r="K878" s="482">
        <v>2.5859999999999999</v>
      </c>
      <c r="L878" s="398">
        <v>264.64</v>
      </c>
      <c r="M878" s="441">
        <f t="shared" si="112"/>
        <v>9.771765417170496E-3</v>
      </c>
      <c r="N878" s="442">
        <v>199.8</v>
      </c>
      <c r="O878" s="236">
        <f t="shared" si="108"/>
        <v>1.9523987303506651</v>
      </c>
      <c r="P878" s="231">
        <f t="shared" si="109"/>
        <v>586.30592503022967</v>
      </c>
      <c r="Q878" s="237">
        <f t="shared" si="110"/>
        <v>117.14392382103989</v>
      </c>
      <c r="S878" s="55"/>
      <c r="T878" s="55"/>
    </row>
    <row r="879" spans="1:20" ht="12.75">
      <c r="A879" s="1093"/>
      <c r="B879" s="48">
        <v>9</v>
      </c>
      <c r="C879" s="1159" t="s">
        <v>686</v>
      </c>
      <c r="D879" s="1149">
        <v>40</v>
      </c>
      <c r="E879" s="1149">
        <v>1980</v>
      </c>
      <c r="F879" s="398">
        <f t="shared" si="111"/>
        <v>34.237000000000002</v>
      </c>
      <c r="G879" s="398">
        <v>5.2380000000000004</v>
      </c>
      <c r="H879" s="398">
        <v>6.4</v>
      </c>
      <c r="I879" s="398">
        <v>22.599</v>
      </c>
      <c r="J879" s="398">
        <v>2183.94</v>
      </c>
      <c r="K879" s="482">
        <v>22.599</v>
      </c>
      <c r="L879" s="398">
        <v>2183.94</v>
      </c>
      <c r="M879" s="441">
        <f t="shared" si="112"/>
        <v>1.0347811753070139E-2</v>
      </c>
      <c r="N879" s="442">
        <v>199.8</v>
      </c>
      <c r="O879" s="236">
        <f t="shared" si="108"/>
        <v>2.0674927882634138</v>
      </c>
      <c r="P879" s="231">
        <f t="shared" si="109"/>
        <v>620.86870518420835</v>
      </c>
      <c r="Q879" s="237">
        <f t="shared" si="110"/>
        <v>124.04956729580483</v>
      </c>
      <c r="S879" s="55"/>
      <c r="T879" s="55"/>
    </row>
    <row r="880" spans="1:20" ht="13.5" customHeight="1" thickBot="1">
      <c r="A880" s="1093"/>
      <c r="B880" s="48">
        <v>10</v>
      </c>
      <c r="C880" s="1223" t="s">
        <v>520</v>
      </c>
      <c r="D880" s="1224">
        <v>40</v>
      </c>
      <c r="E880" s="1224">
        <v>1981</v>
      </c>
      <c r="F880" s="402">
        <f t="shared" si="111"/>
        <v>32.779000000000003</v>
      </c>
      <c r="G880" s="402">
        <v>3.851</v>
      </c>
      <c r="H880" s="402">
        <v>6.41</v>
      </c>
      <c r="I880" s="402">
        <v>22.518000000000001</v>
      </c>
      <c r="J880" s="402">
        <v>2246.86</v>
      </c>
      <c r="K880" s="484">
        <v>22.518000000000001</v>
      </c>
      <c r="L880" s="402">
        <v>2246.86</v>
      </c>
      <c r="M880" s="443">
        <f t="shared" si="112"/>
        <v>1.0021986238572941E-2</v>
      </c>
      <c r="N880" s="444">
        <v>199.8</v>
      </c>
      <c r="O880" s="406">
        <f t="shared" si="108"/>
        <v>2.0023928504668738</v>
      </c>
      <c r="P880" s="406">
        <f t="shared" si="109"/>
        <v>601.31917431437637</v>
      </c>
      <c r="Q880" s="407">
        <f t="shared" si="110"/>
        <v>120.1435710280124</v>
      </c>
      <c r="S880" s="55"/>
      <c r="T880" s="55"/>
    </row>
    <row r="881" spans="1:20" ht="12.75">
      <c r="A881" s="989" t="s">
        <v>424</v>
      </c>
      <c r="B881" s="98">
        <v>1</v>
      </c>
      <c r="C881" s="445" t="s">
        <v>688</v>
      </c>
      <c r="D881" s="408">
        <v>3</v>
      </c>
      <c r="E881" s="408"/>
      <c r="F881" s="411">
        <f t="shared" si="111"/>
        <v>2.2629999999999999</v>
      </c>
      <c r="G881" s="411">
        <v>0</v>
      </c>
      <c r="H881" s="411">
        <v>0</v>
      </c>
      <c r="I881" s="411">
        <v>2.2629999999999999</v>
      </c>
      <c r="J881" s="411">
        <v>125.4</v>
      </c>
      <c r="K881" s="485">
        <v>2.2629999999999999</v>
      </c>
      <c r="L881" s="486">
        <v>125.4</v>
      </c>
      <c r="M881" s="448">
        <f>K881/L881</f>
        <v>1.8046251993620414E-2</v>
      </c>
      <c r="N881" s="449">
        <v>199.8</v>
      </c>
      <c r="O881" s="450">
        <f>M881*N881</f>
        <v>3.605641148325359</v>
      </c>
      <c r="P881" s="450">
        <f>M881*60*1000</f>
        <v>1082.7751196172248</v>
      </c>
      <c r="Q881" s="451">
        <f>P881*N881/1000</f>
        <v>216.33846889952153</v>
      </c>
      <c r="S881" s="55"/>
      <c r="T881" s="55"/>
    </row>
    <row r="882" spans="1:20" ht="12.75">
      <c r="A882" s="990"/>
      <c r="B882" s="99">
        <v>2</v>
      </c>
      <c r="C882" s="452" t="s">
        <v>521</v>
      </c>
      <c r="D882" s="413">
        <v>18</v>
      </c>
      <c r="E882" s="413"/>
      <c r="F882" s="416">
        <f t="shared" si="111"/>
        <v>13.495000000000001</v>
      </c>
      <c r="G882" s="416">
        <v>1.173</v>
      </c>
      <c r="H882" s="416">
        <v>0.32</v>
      </c>
      <c r="I882" s="416">
        <v>12.002000000000001</v>
      </c>
      <c r="J882" s="416">
        <v>623.12</v>
      </c>
      <c r="K882" s="487">
        <v>12.002000000000001</v>
      </c>
      <c r="L882" s="416">
        <v>623.12</v>
      </c>
      <c r="M882" s="453">
        <f t="shared" ref="M882:M890" si="113">K882/L882</f>
        <v>1.9261137501604828E-2</v>
      </c>
      <c r="N882" s="454">
        <v>199.8</v>
      </c>
      <c r="O882" s="246">
        <f t="shared" ref="O882:O890" si="114">M882*N882</f>
        <v>3.8483752728206451</v>
      </c>
      <c r="P882" s="450">
        <f t="shared" ref="P882:P890" si="115">M882*60*1000</f>
        <v>1155.6682500962895</v>
      </c>
      <c r="Q882" s="247">
        <f t="shared" ref="Q882:Q890" si="116">P882*N882/1000</f>
        <v>230.90251636923867</v>
      </c>
      <c r="S882" s="55"/>
      <c r="T882" s="55"/>
    </row>
    <row r="883" spans="1:20" ht="12.75">
      <c r="A883" s="990"/>
      <c r="B883" s="99">
        <v>3</v>
      </c>
      <c r="C883" s="452" t="s">
        <v>1033</v>
      </c>
      <c r="D883" s="413">
        <v>36</v>
      </c>
      <c r="E883" s="413"/>
      <c r="F883" s="416">
        <f t="shared" si="111"/>
        <v>38</v>
      </c>
      <c r="G883" s="416">
        <v>3.6419999999999999</v>
      </c>
      <c r="H883" s="416">
        <v>5.76</v>
      </c>
      <c r="I883" s="416">
        <v>28.597999999999999</v>
      </c>
      <c r="J883" s="416">
        <v>1516.15</v>
      </c>
      <c r="K883" s="487">
        <f>SUM(M883*L883)</f>
        <v>27.706848799999996</v>
      </c>
      <c r="L883" s="416">
        <v>1469.08</v>
      </c>
      <c r="M883" s="453">
        <v>1.8859999999999998E-2</v>
      </c>
      <c r="N883" s="454">
        <v>199.8</v>
      </c>
      <c r="O883" s="246">
        <f t="shared" si="114"/>
        <v>3.7682279999999997</v>
      </c>
      <c r="P883" s="450">
        <f t="shared" si="115"/>
        <v>1131.5999999999999</v>
      </c>
      <c r="Q883" s="247">
        <f t="shared" si="116"/>
        <v>226.09368000000001</v>
      </c>
      <c r="S883" s="55"/>
      <c r="T883" s="55"/>
    </row>
    <row r="884" spans="1:20" ht="12.75">
      <c r="A884" s="990"/>
      <c r="B884" s="99">
        <v>4</v>
      </c>
      <c r="C884" s="452" t="s">
        <v>267</v>
      </c>
      <c r="D884" s="413">
        <v>30</v>
      </c>
      <c r="E884" s="413">
        <v>1965</v>
      </c>
      <c r="F884" s="416">
        <f t="shared" si="111"/>
        <v>29.974</v>
      </c>
      <c r="G884" s="416">
        <v>3.0270000000000001</v>
      </c>
      <c r="H884" s="416">
        <v>4.18</v>
      </c>
      <c r="I884" s="416">
        <v>22.766999999999999</v>
      </c>
      <c r="J884" s="416">
        <v>1199.28</v>
      </c>
      <c r="K884" s="487">
        <f>SUM(M884*L884)</f>
        <v>18.646521400000001</v>
      </c>
      <c r="L884" s="416">
        <v>982.43</v>
      </c>
      <c r="M884" s="453">
        <v>1.898E-2</v>
      </c>
      <c r="N884" s="454">
        <v>199.8</v>
      </c>
      <c r="O884" s="246">
        <f t="shared" si="114"/>
        <v>3.7922040000000004</v>
      </c>
      <c r="P884" s="450">
        <f t="shared" si="115"/>
        <v>1138.8</v>
      </c>
      <c r="Q884" s="247">
        <f t="shared" si="116"/>
        <v>227.53224</v>
      </c>
      <c r="S884" s="55"/>
      <c r="T884" s="55"/>
    </row>
    <row r="885" spans="1:20" ht="12.75">
      <c r="A885" s="990"/>
      <c r="B885" s="99">
        <v>5</v>
      </c>
      <c r="C885" s="452" t="s">
        <v>265</v>
      </c>
      <c r="D885" s="413">
        <v>14</v>
      </c>
      <c r="E885" s="413"/>
      <c r="F885" s="416">
        <f t="shared" si="111"/>
        <v>12.593999999999999</v>
      </c>
      <c r="G885" s="416">
        <v>1.7250000000000001</v>
      </c>
      <c r="H885" s="416">
        <v>0</v>
      </c>
      <c r="I885" s="416">
        <v>10.869</v>
      </c>
      <c r="J885" s="416">
        <v>551.79</v>
      </c>
      <c r="K885" s="487">
        <v>10.869</v>
      </c>
      <c r="L885" s="416">
        <v>551.79</v>
      </c>
      <c r="M885" s="453">
        <f t="shared" si="113"/>
        <v>1.9697711085739141E-2</v>
      </c>
      <c r="N885" s="454">
        <v>199.8</v>
      </c>
      <c r="O885" s="246">
        <f t="shared" si="114"/>
        <v>3.9356026749306805</v>
      </c>
      <c r="P885" s="450">
        <f t="shared" si="115"/>
        <v>1181.8626651443485</v>
      </c>
      <c r="Q885" s="247">
        <f t="shared" si="116"/>
        <v>236.13616049584087</v>
      </c>
      <c r="S885" s="55"/>
      <c r="T885" s="55"/>
    </row>
    <row r="886" spans="1:20" ht="12.75">
      <c r="A886" s="990"/>
      <c r="B886" s="99">
        <v>6</v>
      </c>
      <c r="C886" s="452" t="s">
        <v>565</v>
      </c>
      <c r="D886" s="413">
        <v>11</v>
      </c>
      <c r="E886" s="413">
        <v>1961</v>
      </c>
      <c r="F886" s="416">
        <f t="shared" si="111"/>
        <v>12.41</v>
      </c>
      <c r="G886" s="416">
        <v>1.1220000000000001</v>
      </c>
      <c r="H886" s="416">
        <v>1.76</v>
      </c>
      <c r="I886" s="416">
        <v>9.5280000000000005</v>
      </c>
      <c r="J886" s="416">
        <v>516.28</v>
      </c>
      <c r="K886" s="487">
        <v>9.5280000000000005</v>
      </c>
      <c r="L886" s="416">
        <v>516.28</v>
      </c>
      <c r="M886" s="453">
        <f t="shared" si="113"/>
        <v>1.8455101882699311E-2</v>
      </c>
      <c r="N886" s="454">
        <v>199.8</v>
      </c>
      <c r="O886" s="246">
        <f t="shared" si="114"/>
        <v>3.6873293561633225</v>
      </c>
      <c r="P886" s="450">
        <f t="shared" si="115"/>
        <v>1107.3061129619587</v>
      </c>
      <c r="Q886" s="247">
        <f t="shared" si="116"/>
        <v>221.23976136979934</v>
      </c>
      <c r="S886" s="55"/>
      <c r="T886" s="55"/>
    </row>
    <row r="887" spans="1:20" ht="12.75">
      <c r="A887" s="990"/>
      <c r="B887" s="99">
        <v>7</v>
      </c>
      <c r="C887" s="452" t="s">
        <v>1034</v>
      </c>
      <c r="D887" s="413">
        <v>8</v>
      </c>
      <c r="E887" s="413">
        <v>1959</v>
      </c>
      <c r="F887" s="416">
        <f t="shared" si="111"/>
        <v>8.6199999999999992</v>
      </c>
      <c r="G887" s="416">
        <v>0.51</v>
      </c>
      <c r="H887" s="416">
        <v>1.2</v>
      </c>
      <c r="I887" s="416">
        <v>6.91</v>
      </c>
      <c r="J887" s="416">
        <v>366.96</v>
      </c>
      <c r="K887" s="487">
        <f>SUM(M887*L887)</f>
        <v>6.0832198000000002</v>
      </c>
      <c r="L887" s="416">
        <v>323.06</v>
      </c>
      <c r="M887" s="453">
        <v>1.883E-2</v>
      </c>
      <c r="N887" s="454">
        <v>199.8</v>
      </c>
      <c r="O887" s="246">
        <f t="shared" si="114"/>
        <v>3.7622340000000003</v>
      </c>
      <c r="P887" s="450">
        <f t="shared" si="115"/>
        <v>1129.8</v>
      </c>
      <c r="Q887" s="247">
        <f t="shared" si="116"/>
        <v>225.73404000000002</v>
      </c>
      <c r="S887" s="55"/>
      <c r="T887" s="55"/>
    </row>
    <row r="888" spans="1:20" ht="12.75">
      <c r="A888" s="990"/>
      <c r="B888" s="99">
        <v>8</v>
      </c>
      <c r="C888" s="452" t="s">
        <v>1035</v>
      </c>
      <c r="D888" s="413">
        <v>12</v>
      </c>
      <c r="E888" s="413"/>
      <c r="F888" s="416">
        <f t="shared" si="111"/>
        <v>12.299999999999999</v>
      </c>
      <c r="G888" s="416">
        <v>0.69899999999999995</v>
      </c>
      <c r="H888" s="416">
        <v>1.92</v>
      </c>
      <c r="I888" s="416">
        <v>9.6809999999999992</v>
      </c>
      <c r="J888" s="416">
        <v>527.23</v>
      </c>
      <c r="K888" s="487">
        <v>9.6809999999999992</v>
      </c>
      <c r="L888" s="416">
        <v>527.23</v>
      </c>
      <c r="M888" s="453">
        <f t="shared" si="113"/>
        <v>1.8362005196972855E-2</v>
      </c>
      <c r="N888" s="454">
        <v>199.8</v>
      </c>
      <c r="O888" s="246">
        <f t="shared" si="114"/>
        <v>3.6687286383551769</v>
      </c>
      <c r="P888" s="450">
        <f t="shared" si="115"/>
        <v>1101.7203118183713</v>
      </c>
      <c r="Q888" s="247">
        <f t="shared" si="116"/>
        <v>220.12371830131062</v>
      </c>
      <c r="S888" s="55"/>
      <c r="T888" s="55"/>
    </row>
    <row r="889" spans="1:20" ht="12.75">
      <c r="A889" s="990"/>
      <c r="B889" s="99">
        <v>9</v>
      </c>
      <c r="C889" s="452" t="s">
        <v>920</v>
      </c>
      <c r="D889" s="413">
        <v>25</v>
      </c>
      <c r="E889" s="413">
        <v>1963</v>
      </c>
      <c r="F889" s="416">
        <f t="shared" si="111"/>
        <v>27.253</v>
      </c>
      <c r="G889" s="416">
        <v>1.4790000000000001</v>
      </c>
      <c r="H889" s="416">
        <v>3.84</v>
      </c>
      <c r="I889" s="416">
        <v>21.934000000000001</v>
      </c>
      <c r="J889" s="416">
        <v>1218.69</v>
      </c>
      <c r="K889" s="487">
        <f>SUM(M889*L889)</f>
        <v>16.384139999999999</v>
      </c>
      <c r="L889" s="416">
        <v>910.23</v>
      </c>
      <c r="M889" s="453">
        <v>1.7999999999999999E-2</v>
      </c>
      <c r="N889" s="454">
        <v>199.8</v>
      </c>
      <c r="O889" s="246">
        <f t="shared" si="114"/>
        <v>3.5964</v>
      </c>
      <c r="P889" s="450">
        <f t="shared" si="115"/>
        <v>1079.9999999999998</v>
      </c>
      <c r="Q889" s="247">
        <f t="shared" si="116"/>
        <v>215.78399999999996</v>
      </c>
      <c r="S889" s="55"/>
      <c r="T889" s="55"/>
    </row>
    <row r="890" spans="1:20" ht="13.5" thickBot="1">
      <c r="A890" s="991"/>
      <c r="B890" s="102">
        <v>10</v>
      </c>
      <c r="C890" s="488" t="s">
        <v>1036</v>
      </c>
      <c r="D890" s="420">
        <v>12</v>
      </c>
      <c r="E890" s="420">
        <v>1949</v>
      </c>
      <c r="F890" s="423">
        <f t="shared" si="111"/>
        <v>12.568</v>
      </c>
      <c r="G890" s="423">
        <v>0.91</v>
      </c>
      <c r="H890" s="423">
        <v>1.84</v>
      </c>
      <c r="I890" s="423">
        <v>9.8179999999999996</v>
      </c>
      <c r="J890" s="423">
        <v>551.14</v>
      </c>
      <c r="K890" s="489">
        <v>9.8179999999999996</v>
      </c>
      <c r="L890" s="423">
        <v>551.14</v>
      </c>
      <c r="M890" s="455">
        <f t="shared" si="113"/>
        <v>1.7813985557208693E-2</v>
      </c>
      <c r="N890" s="490">
        <v>199.8</v>
      </c>
      <c r="O890" s="249">
        <f t="shared" si="114"/>
        <v>3.5592343143302969</v>
      </c>
      <c r="P890" s="249">
        <f t="shared" si="115"/>
        <v>1068.8391334325215</v>
      </c>
      <c r="Q890" s="250">
        <f t="shared" si="116"/>
        <v>213.55405885981779</v>
      </c>
      <c r="S890" s="55"/>
      <c r="T890" s="55"/>
    </row>
    <row r="891" spans="1:20" ht="12.75">
      <c r="A891" s="1029" t="s">
        <v>432</v>
      </c>
      <c r="B891" s="52">
        <v>1</v>
      </c>
      <c r="C891" s="100" t="s">
        <v>266</v>
      </c>
      <c r="D891" s="344">
        <v>8</v>
      </c>
      <c r="E891" s="344">
        <v>1959</v>
      </c>
      <c r="F891" s="197">
        <f t="shared" si="111"/>
        <v>9.3709999999999987</v>
      </c>
      <c r="G891" s="197">
        <v>0.30599999999999999</v>
      </c>
      <c r="H891" s="197">
        <v>1.28</v>
      </c>
      <c r="I891" s="197">
        <v>7.7850000000000001</v>
      </c>
      <c r="J891" s="197">
        <v>361.47</v>
      </c>
      <c r="K891" s="307">
        <v>7.7850000000000001</v>
      </c>
      <c r="L891" s="298">
        <v>361.47</v>
      </c>
      <c r="M891" s="275">
        <f>K891/L891</f>
        <v>2.1537057017179846E-2</v>
      </c>
      <c r="N891" s="276">
        <v>199.8</v>
      </c>
      <c r="O891" s="277">
        <f>M891*N891</f>
        <v>4.3031039920325336</v>
      </c>
      <c r="P891" s="277">
        <f>M891*60*1000</f>
        <v>1292.2234210307909</v>
      </c>
      <c r="Q891" s="278">
        <f>P891*N891/1000</f>
        <v>258.18623952195202</v>
      </c>
      <c r="S891" s="55"/>
      <c r="T891" s="55"/>
    </row>
    <row r="892" spans="1:20" ht="12.75">
      <c r="A892" s="1029"/>
      <c r="B892" s="52">
        <v>2</v>
      </c>
      <c r="C892" s="345" t="s">
        <v>689</v>
      </c>
      <c r="D892" s="346">
        <v>54</v>
      </c>
      <c r="E892" s="346">
        <v>1976</v>
      </c>
      <c r="F892" s="203">
        <f t="shared" si="111"/>
        <v>38.225000000000001</v>
      </c>
      <c r="G892" s="203">
        <v>4.6189999999999998</v>
      </c>
      <c r="H892" s="203">
        <v>0.49</v>
      </c>
      <c r="I892" s="203">
        <v>33.116</v>
      </c>
      <c r="J892" s="203">
        <v>1523.86</v>
      </c>
      <c r="K892" s="308">
        <v>33.116</v>
      </c>
      <c r="L892" s="203">
        <v>1523.86</v>
      </c>
      <c r="M892" s="348">
        <f t="shared" ref="M892:M900" si="117">K892/L892</f>
        <v>2.1731655138923524E-2</v>
      </c>
      <c r="N892" s="349">
        <v>199.8</v>
      </c>
      <c r="O892" s="350">
        <f t="shared" ref="O892:O900" si="118">M892*N892</f>
        <v>4.3419846967569207</v>
      </c>
      <c r="P892" s="277">
        <f t="shared" ref="P892:P900" si="119">M892*60*1000</f>
        <v>1303.8993083354117</v>
      </c>
      <c r="Q892" s="351">
        <f t="shared" ref="Q892:Q900" si="120">P892*N892/1000</f>
        <v>260.51908180541528</v>
      </c>
      <c r="S892" s="55"/>
      <c r="T892" s="55"/>
    </row>
    <row r="893" spans="1:20" ht="12.75">
      <c r="A893" s="1029"/>
      <c r="B893" s="52">
        <v>3</v>
      </c>
      <c r="C893" s="345" t="s">
        <v>690</v>
      </c>
      <c r="D893" s="346">
        <v>4</v>
      </c>
      <c r="E893" s="346"/>
      <c r="F893" s="203">
        <f t="shared" si="111"/>
        <v>3.4460000000000002</v>
      </c>
      <c r="G893" s="203">
        <v>0</v>
      </c>
      <c r="H893" s="203">
        <v>0</v>
      </c>
      <c r="I893" s="203">
        <v>3.4460000000000002</v>
      </c>
      <c r="J893" s="203">
        <v>160.13</v>
      </c>
      <c r="K893" s="308">
        <v>3.4460000000000002</v>
      </c>
      <c r="L893" s="203">
        <v>160.13</v>
      </c>
      <c r="M893" s="348">
        <f t="shared" si="117"/>
        <v>2.1520014987822397E-2</v>
      </c>
      <c r="N893" s="349">
        <v>199.8</v>
      </c>
      <c r="O893" s="350">
        <f t="shared" si="118"/>
        <v>4.2996989945669153</v>
      </c>
      <c r="P893" s="277">
        <f t="shared" si="119"/>
        <v>1291.2008992693438</v>
      </c>
      <c r="Q893" s="351">
        <f t="shared" si="120"/>
        <v>257.98193967401494</v>
      </c>
      <c r="S893" s="55"/>
      <c r="T893" s="55"/>
    </row>
    <row r="894" spans="1:20" ht="12.75">
      <c r="A894" s="1030"/>
      <c r="B894" s="26">
        <v>4</v>
      </c>
      <c r="C894" s="345" t="s">
        <v>268</v>
      </c>
      <c r="D894" s="346">
        <v>3</v>
      </c>
      <c r="E894" s="346">
        <v>1940</v>
      </c>
      <c r="F894" s="203">
        <f t="shared" si="111"/>
        <v>5.6479999999999997</v>
      </c>
      <c r="G894" s="203">
        <v>0</v>
      </c>
      <c r="H894" s="203">
        <v>0</v>
      </c>
      <c r="I894" s="203">
        <v>5.6479999999999997</v>
      </c>
      <c r="J894" s="203">
        <v>112.26</v>
      </c>
      <c r="K894" s="308">
        <v>5.6479999999999997</v>
      </c>
      <c r="L894" s="203">
        <v>112.26</v>
      </c>
      <c r="M894" s="348">
        <f t="shared" si="117"/>
        <v>5.031177623374309E-2</v>
      </c>
      <c r="N894" s="349">
        <v>199.8</v>
      </c>
      <c r="O894" s="350">
        <f t="shared" si="118"/>
        <v>10.052292891501869</v>
      </c>
      <c r="P894" s="277">
        <f t="shared" si="119"/>
        <v>3018.7065740245857</v>
      </c>
      <c r="Q894" s="351">
        <f t="shared" si="120"/>
        <v>603.13757349011235</v>
      </c>
      <c r="S894" s="55"/>
      <c r="T894" s="55"/>
    </row>
    <row r="895" spans="1:20" ht="12.75">
      <c r="A895" s="1030"/>
      <c r="B895" s="26">
        <v>5</v>
      </c>
      <c r="C895" s="345" t="s">
        <v>567</v>
      </c>
      <c r="D895" s="346">
        <v>8</v>
      </c>
      <c r="E895" s="346">
        <v>1958</v>
      </c>
      <c r="F895" s="203">
        <f t="shared" si="111"/>
        <v>9.3680000000000003</v>
      </c>
      <c r="G895" s="203">
        <v>0.51</v>
      </c>
      <c r="H895" s="203">
        <v>1.1200000000000001</v>
      </c>
      <c r="I895" s="203">
        <v>7.7380000000000004</v>
      </c>
      <c r="J895" s="203">
        <v>356.49</v>
      </c>
      <c r="K895" s="308">
        <f>SUM(M895*L895)</f>
        <v>5.8302205000000002</v>
      </c>
      <c r="L895" s="203">
        <v>268.55</v>
      </c>
      <c r="M895" s="348">
        <v>2.171E-2</v>
      </c>
      <c r="N895" s="349">
        <v>199.8</v>
      </c>
      <c r="O895" s="350">
        <f t="shared" si="118"/>
        <v>4.3376580000000002</v>
      </c>
      <c r="P895" s="277">
        <f t="shared" si="119"/>
        <v>1302.5999999999999</v>
      </c>
      <c r="Q895" s="351">
        <f t="shared" si="120"/>
        <v>260.25948</v>
      </c>
      <c r="S895" s="55"/>
      <c r="T895" s="55"/>
    </row>
    <row r="896" spans="1:20" ht="12.75">
      <c r="A896" s="1030"/>
      <c r="B896" s="26">
        <v>6</v>
      </c>
      <c r="C896" s="345" t="s">
        <v>566</v>
      </c>
      <c r="D896" s="346">
        <v>8</v>
      </c>
      <c r="E896" s="346">
        <v>1960</v>
      </c>
      <c r="F896" s="203">
        <f t="shared" si="111"/>
        <v>11.452000000000002</v>
      </c>
      <c r="G896" s="203">
        <v>0.66300000000000003</v>
      </c>
      <c r="H896" s="203">
        <v>1.1200000000000001</v>
      </c>
      <c r="I896" s="203">
        <v>9.6690000000000005</v>
      </c>
      <c r="J896" s="203">
        <v>371.41</v>
      </c>
      <c r="K896" s="308">
        <f>SUM(M896*L896)</f>
        <v>7.1470571000000005</v>
      </c>
      <c r="L896" s="203">
        <v>274.57</v>
      </c>
      <c r="M896" s="348">
        <v>2.6030000000000001E-2</v>
      </c>
      <c r="N896" s="349">
        <v>199.8</v>
      </c>
      <c r="O896" s="350">
        <f t="shared" si="118"/>
        <v>5.2007940000000001</v>
      </c>
      <c r="P896" s="277">
        <f t="shared" si="119"/>
        <v>1561.8000000000002</v>
      </c>
      <c r="Q896" s="351">
        <f t="shared" si="120"/>
        <v>312.04764000000006</v>
      </c>
      <c r="S896" s="55"/>
      <c r="T896" s="55"/>
    </row>
    <row r="897" spans="1:20" ht="12.75">
      <c r="A897" s="1030"/>
      <c r="B897" s="26">
        <v>7</v>
      </c>
      <c r="C897" s="345" t="s">
        <v>568</v>
      </c>
      <c r="D897" s="346">
        <v>8</v>
      </c>
      <c r="E897" s="346">
        <v>1960</v>
      </c>
      <c r="F897" s="203">
        <f t="shared" si="111"/>
        <v>11.282</v>
      </c>
      <c r="G897" s="203">
        <v>1.3260000000000001</v>
      </c>
      <c r="H897" s="203">
        <v>1.28</v>
      </c>
      <c r="I897" s="203">
        <v>8.6760000000000002</v>
      </c>
      <c r="J897" s="203">
        <v>358.27</v>
      </c>
      <c r="K897" s="308">
        <v>8.6760000000000002</v>
      </c>
      <c r="L897" s="203">
        <v>358.27</v>
      </c>
      <c r="M897" s="348">
        <f t="shared" si="117"/>
        <v>2.4216373126413043E-2</v>
      </c>
      <c r="N897" s="349">
        <v>199.8</v>
      </c>
      <c r="O897" s="350">
        <f t="shared" si="118"/>
        <v>4.8384313506573262</v>
      </c>
      <c r="P897" s="277">
        <f t="shared" si="119"/>
        <v>1452.9823875847824</v>
      </c>
      <c r="Q897" s="351">
        <f t="shared" si="120"/>
        <v>290.3058810394395</v>
      </c>
      <c r="S897" s="55"/>
      <c r="T897" s="55"/>
    </row>
    <row r="898" spans="1:20" ht="12.75">
      <c r="A898" s="1030"/>
      <c r="B898" s="26">
        <v>8</v>
      </c>
      <c r="C898" s="345" t="s">
        <v>691</v>
      </c>
      <c r="D898" s="346">
        <v>3</v>
      </c>
      <c r="E898" s="346"/>
      <c r="F898" s="203">
        <f t="shared" si="111"/>
        <v>4.5549999999999997</v>
      </c>
      <c r="G898" s="203">
        <v>0</v>
      </c>
      <c r="H898" s="203">
        <v>0</v>
      </c>
      <c r="I898" s="203">
        <v>4.5549999999999997</v>
      </c>
      <c r="J898" s="203">
        <v>182.98</v>
      </c>
      <c r="K898" s="308">
        <v>4.5549999999999997</v>
      </c>
      <c r="L898" s="203">
        <v>182.98</v>
      </c>
      <c r="M898" s="348">
        <f t="shared" si="117"/>
        <v>2.4893430976062957E-2</v>
      </c>
      <c r="N898" s="349">
        <v>199.8</v>
      </c>
      <c r="O898" s="350">
        <f t="shared" si="118"/>
        <v>4.9737075090173795</v>
      </c>
      <c r="P898" s="277">
        <f t="shared" si="119"/>
        <v>1493.6058585637775</v>
      </c>
      <c r="Q898" s="351">
        <f t="shared" si="120"/>
        <v>298.42245054104279</v>
      </c>
      <c r="S898" s="55"/>
      <c r="T898" s="55"/>
    </row>
    <row r="899" spans="1:20" ht="12.75">
      <c r="A899" s="1030"/>
      <c r="B899" s="26">
        <v>9</v>
      </c>
      <c r="C899" s="345" t="s">
        <v>522</v>
      </c>
      <c r="D899" s="346">
        <v>9</v>
      </c>
      <c r="E899" s="346"/>
      <c r="F899" s="203">
        <f t="shared" si="111"/>
        <v>9.6</v>
      </c>
      <c r="G899" s="203">
        <v>0.66300000000000003</v>
      </c>
      <c r="H899" s="203">
        <v>0</v>
      </c>
      <c r="I899" s="203">
        <v>8.9369999999999994</v>
      </c>
      <c r="J899" s="203">
        <v>268.74</v>
      </c>
      <c r="K899" s="347">
        <v>8.9369999999999994</v>
      </c>
      <c r="L899" s="203">
        <v>268.74</v>
      </c>
      <c r="M899" s="348">
        <f t="shared" si="117"/>
        <v>3.3255190890823842E-2</v>
      </c>
      <c r="N899" s="349">
        <v>199.8</v>
      </c>
      <c r="O899" s="350">
        <f t="shared" si="118"/>
        <v>6.6443871399866037</v>
      </c>
      <c r="P899" s="277">
        <f t="shared" si="119"/>
        <v>1995.3114534494305</v>
      </c>
      <c r="Q899" s="351">
        <f t="shared" si="120"/>
        <v>398.66322839919621</v>
      </c>
      <c r="S899" s="55"/>
      <c r="T899" s="55"/>
    </row>
    <row r="900" spans="1:20" ht="13.5" thickBot="1">
      <c r="A900" s="1031"/>
      <c r="B900" s="27">
        <v>10</v>
      </c>
      <c r="C900" s="476" t="s">
        <v>269</v>
      </c>
      <c r="D900" s="353">
        <v>10</v>
      </c>
      <c r="E900" s="353">
        <v>1976</v>
      </c>
      <c r="F900" s="204">
        <f t="shared" si="111"/>
        <v>10.613000000000001</v>
      </c>
      <c r="G900" s="204">
        <v>0.70399999999999996</v>
      </c>
      <c r="H900" s="204">
        <v>0</v>
      </c>
      <c r="I900" s="204">
        <v>9.9090000000000007</v>
      </c>
      <c r="J900" s="204">
        <v>411.49</v>
      </c>
      <c r="K900" s="354">
        <v>9.9090000000000007</v>
      </c>
      <c r="L900" s="204">
        <v>411.49</v>
      </c>
      <c r="M900" s="355">
        <f t="shared" si="117"/>
        <v>2.4080779605822743E-2</v>
      </c>
      <c r="N900" s="352">
        <v>199.8</v>
      </c>
      <c r="O900" s="358">
        <f t="shared" si="118"/>
        <v>4.8113397652433845</v>
      </c>
      <c r="P900" s="358">
        <f t="shared" si="119"/>
        <v>1444.8467763493647</v>
      </c>
      <c r="Q900" s="205">
        <f t="shared" si="120"/>
        <v>288.68038591460305</v>
      </c>
      <c r="S900" s="55"/>
      <c r="T900" s="55"/>
    </row>
    <row r="901" spans="1:20" ht="12.75">
      <c r="S901" s="55"/>
      <c r="T901" s="55"/>
    </row>
    <row r="902" spans="1:20" ht="12.75">
      <c r="S902" s="55"/>
      <c r="T902" s="55"/>
    </row>
    <row r="903" spans="1:20" ht="15">
      <c r="A903" s="1011" t="s">
        <v>358</v>
      </c>
      <c r="B903" s="1011"/>
      <c r="C903" s="1011"/>
      <c r="D903" s="1011"/>
      <c r="E903" s="1011"/>
      <c r="F903" s="1011"/>
      <c r="G903" s="1011"/>
      <c r="H903" s="1011"/>
      <c r="I903" s="1011"/>
      <c r="J903" s="1011"/>
      <c r="K903" s="1011"/>
      <c r="L903" s="1011"/>
      <c r="M903" s="1011"/>
      <c r="N903" s="1011"/>
      <c r="O903" s="1011"/>
      <c r="P903" s="1011"/>
      <c r="Q903" s="1011"/>
      <c r="S903" s="601"/>
      <c r="T903" s="601"/>
    </row>
    <row r="904" spans="1:20" ht="12.75">
      <c r="A904" s="1023" t="s">
        <v>865</v>
      </c>
      <c r="B904" s="1023"/>
      <c r="C904" s="1023"/>
      <c r="D904" s="1023"/>
      <c r="E904" s="1023"/>
      <c r="F904" s="1023"/>
      <c r="G904" s="1023"/>
      <c r="H904" s="1023"/>
      <c r="I904" s="1023"/>
      <c r="J904" s="1023"/>
      <c r="K904" s="1023"/>
      <c r="L904" s="1023"/>
      <c r="M904" s="1023"/>
      <c r="N904" s="1023"/>
      <c r="O904" s="1023"/>
      <c r="P904" s="1023"/>
      <c r="Q904" s="1023"/>
      <c r="S904" s="55"/>
      <c r="T904" s="55"/>
    </row>
    <row r="905" spans="1:20" ht="13.5" thickBot="1">
      <c r="S905" s="55"/>
      <c r="T905" s="55"/>
    </row>
    <row r="906" spans="1:20" ht="12.75">
      <c r="A906" s="994" t="s">
        <v>1</v>
      </c>
      <c r="B906" s="997" t="s">
        <v>0</v>
      </c>
      <c r="C906" s="1000" t="s">
        <v>2</v>
      </c>
      <c r="D906" s="1000" t="s">
        <v>3</v>
      </c>
      <c r="E906" s="1000" t="s">
        <v>13</v>
      </c>
      <c r="F906" s="1004" t="s">
        <v>14</v>
      </c>
      <c r="G906" s="1005"/>
      <c r="H906" s="1005"/>
      <c r="I906" s="1006"/>
      <c r="J906" s="1000" t="s">
        <v>4</v>
      </c>
      <c r="K906" s="1000" t="s">
        <v>15</v>
      </c>
      <c r="L906" s="1000" t="s">
        <v>5</v>
      </c>
      <c r="M906" s="1000" t="s">
        <v>6</v>
      </c>
      <c r="N906" s="1000" t="s">
        <v>16</v>
      </c>
      <c r="O906" s="1000" t="s">
        <v>17</v>
      </c>
      <c r="P906" s="1027" t="s">
        <v>25</v>
      </c>
      <c r="Q906" s="1009" t="s">
        <v>26</v>
      </c>
      <c r="S906" s="55"/>
      <c r="T906" s="55"/>
    </row>
    <row r="907" spans="1:20" ht="33.75">
      <c r="A907" s="995"/>
      <c r="B907" s="998"/>
      <c r="C907" s="1001"/>
      <c r="D907" s="1003"/>
      <c r="E907" s="1003"/>
      <c r="F907" s="343" t="s">
        <v>18</v>
      </c>
      <c r="G907" s="343" t="s">
        <v>19</v>
      </c>
      <c r="H907" s="343" t="s">
        <v>20</v>
      </c>
      <c r="I907" s="343" t="s">
        <v>21</v>
      </c>
      <c r="J907" s="1003"/>
      <c r="K907" s="1003"/>
      <c r="L907" s="1003"/>
      <c r="M907" s="1003"/>
      <c r="N907" s="1003"/>
      <c r="O907" s="1003"/>
      <c r="P907" s="1028"/>
      <c r="Q907" s="1010"/>
      <c r="S907" s="55"/>
      <c r="T907" s="55"/>
    </row>
    <row r="908" spans="1:20" ht="13.5" thickBot="1">
      <c r="A908" s="995"/>
      <c r="B908" s="998"/>
      <c r="C908" s="1001"/>
      <c r="D908" s="9" t="s">
        <v>7</v>
      </c>
      <c r="E908" s="9" t="s">
        <v>8</v>
      </c>
      <c r="F908" s="9" t="s">
        <v>9</v>
      </c>
      <c r="G908" s="9" t="s">
        <v>9</v>
      </c>
      <c r="H908" s="9" t="s">
        <v>9</v>
      </c>
      <c r="I908" s="9" t="s">
        <v>9</v>
      </c>
      <c r="J908" s="9" t="s">
        <v>22</v>
      </c>
      <c r="K908" s="9" t="s">
        <v>9</v>
      </c>
      <c r="L908" s="9" t="s">
        <v>22</v>
      </c>
      <c r="M908" s="9" t="s">
        <v>23</v>
      </c>
      <c r="N908" s="9" t="s">
        <v>10</v>
      </c>
      <c r="O908" s="9" t="s">
        <v>24</v>
      </c>
      <c r="P908" s="693" t="s">
        <v>27</v>
      </c>
      <c r="Q908" s="10" t="s">
        <v>28</v>
      </c>
      <c r="S908" s="55"/>
      <c r="T908" s="55"/>
    </row>
    <row r="909" spans="1:20" ht="12.75" customHeight="1">
      <c r="A909" s="1024" t="s">
        <v>134</v>
      </c>
      <c r="B909" s="17">
        <v>1</v>
      </c>
      <c r="C909" s="509" t="s">
        <v>359</v>
      </c>
      <c r="D909" s="370">
        <v>30</v>
      </c>
      <c r="E909" s="370">
        <v>2000</v>
      </c>
      <c r="F909" s="511">
        <v>18.829999999999998</v>
      </c>
      <c r="G909" s="754">
        <v>3.2755260000000002</v>
      </c>
      <c r="H909" s="755">
        <v>4.72</v>
      </c>
      <c r="I909" s="756">
        <v>10.834477400000001</v>
      </c>
      <c r="J909" s="511">
        <v>1411.56</v>
      </c>
      <c r="K909" s="1487">
        <v>10.834474</v>
      </c>
      <c r="L909" s="511">
        <v>1411.56</v>
      </c>
      <c r="M909" s="757">
        <f>K909/L909</f>
        <v>7.6755320354784783E-3</v>
      </c>
      <c r="N909" s="547">
        <v>205.13800000000001</v>
      </c>
      <c r="O909" s="375">
        <f>K909*N909/J909</f>
        <v>1.5745432906939842</v>
      </c>
      <c r="P909" s="375">
        <f>M909*60*1000</f>
        <v>460.53192212870869</v>
      </c>
      <c r="Q909" s="376">
        <f>O909*60</f>
        <v>94.472597441639053</v>
      </c>
      <c r="S909" s="55"/>
      <c r="T909" s="55"/>
    </row>
    <row r="910" spans="1:20" ht="12.75">
      <c r="A910" s="1025"/>
      <c r="B910" s="18">
        <v>2</v>
      </c>
      <c r="C910" s="430" t="s">
        <v>360</v>
      </c>
      <c r="D910" s="377">
        <v>30</v>
      </c>
      <c r="E910" s="377">
        <v>2007</v>
      </c>
      <c r="F910" s="477">
        <v>15.166</v>
      </c>
      <c r="G910" s="725">
        <v>2.6068199999999999</v>
      </c>
      <c r="H910" s="477">
        <v>2.4</v>
      </c>
      <c r="I910" s="725">
        <v>10.16</v>
      </c>
      <c r="J910" s="380">
        <v>1423.9</v>
      </c>
      <c r="K910" s="1488">
        <v>10.16</v>
      </c>
      <c r="L910" s="380">
        <v>1423.9</v>
      </c>
      <c r="M910" s="761">
        <f>K910/L910</f>
        <v>7.1353325373972884E-3</v>
      </c>
      <c r="N910" s="544">
        <v>205.13800000000001</v>
      </c>
      <c r="O910" s="382">
        <f>K910*N910/J910</f>
        <v>1.463727846056605</v>
      </c>
      <c r="P910" s="382">
        <f>M910*60*1000</f>
        <v>428.1199522438373</v>
      </c>
      <c r="Q910" s="383">
        <f>O910*60</f>
        <v>87.823670763396294</v>
      </c>
      <c r="S910" s="55"/>
      <c r="T910" s="55"/>
    </row>
    <row r="911" spans="1:20" ht="12.75">
      <c r="A911" s="1025"/>
      <c r="B911" s="18"/>
      <c r="C911" s="11"/>
      <c r="D911" s="18"/>
      <c r="E911" s="18"/>
      <c r="F911" s="153"/>
      <c r="G911" s="581"/>
      <c r="H911" s="153"/>
      <c r="I911" s="581"/>
      <c r="J911" s="151"/>
      <c r="K911" s="596"/>
      <c r="L911" s="151"/>
      <c r="M911" s="597"/>
      <c r="N911" s="103"/>
      <c r="O911" s="154"/>
      <c r="P911" s="154"/>
      <c r="Q911" s="155"/>
      <c r="S911" s="55"/>
      <c r="T911" s="55"/>
    </row>
    <row r="912" spans="1:20" ht="12.75">
      <c r="A912" s="1025"/>
      <c r="B912" s="18"/>
      <c r="C912" s="11"/>
      <c r="D912" s="18"/>
      <c r="E912" s="18"/>
      <c r="F912" s="153"/>
      <c r="G912" s="581"/>
      <c r="H912" s="153"/>
      <c r="I912" s="581"/>
      <c r="J912" s="151"/>
      <c r="K912" s="596"/>
      <c r="L912" s="151"/>
      <c r="M912" s="597"/>
      <c r="N912" s="103"/>
      <c r="O912" s="154"/>
      <c r="P912" s="154"/>
      <c r="Q912" s="155"/>
      <c r="S912" s="55"/>
      <c r="T912" s="55"/>
    </row>
    <row r="913" spans="1:20" ht="12.75">
      <c r="A913" s="1025"/>
      <c r="B913" s="18"/>
      <c r="C913" s="11"/>
      <c r="D913" s="18"/>
      <c r="E913" s="18"/>
      <c r="F913" s="153"/>
      <c r="G913" s="581"/>
      <c r="H913" s="153"/>
      <c r="I913" s="581"/>
      <c r="J913" s="151"/>
      <c r="K913" s="596"/>
      <c r="L913" s="151"/>
      <c r="M913" s="597"/>
      <c r="N913" s="103"/>
      <c r="O913" s="154"/>
      <c r="P913" s="154"/>
      <c r="Q913" s="155"/>
      <c r="S913" s="55"/>
      <c r="T913" s="55"/>
    </row>
    <row r="914" spans="1:20" ht="12.75">
      <c r="A914" s="1025"/>
      <c r="B914" s="18"/>
      <c r="C914" s="11"/>
      <c r="D914" s="18"/>
      <c r="E914" s="18"/>
      <c r="F914" s="153"/>
      <c r="G914" s="581"/>
      <c r="H914" s="153"/>
      <c r="I914" s="581"/>
      <c r="J914" s="151"/>
      <c r="K914" s="596"/>
      <c r="L914" s="151"/>
      <c r="M914" s="597"/>
      <c r="N914" s="103"/>
      <c r="O914" s="154"/>
      <c r="P914" s="154"/>
      <c r="Q914" s="155"/>
      <c r="S914" s="55"/>
      <c r="T914" s="55"/>
    </row>
    <row r="915" spans="1:20" ht="12.75">
      <c r="A915" s="1025"/>
      <c r="B915" s="18"/>
      <c r="C915" s="11"/>
      <c r="D915" s="18"/>
      <c r="E915" s="18"/>
      <c r="F915" s="153"/>
      <c r="G915" s="581"/>
      <c r="H915" s="153"/>
      <c r="I915" s="581"/>
      <c r="J915" s="153"/>
      <c r="K915" s="596"/>
      <c r="L915" s="153"/>
      <c r="M915" s="597"/>
      <c r="N915" s="103"/>
      <c r="O915" s="154"/>
      <c r="P915" s="154"/>
      <c r="Q915" s="155"/>
      <c r="S915" s="55"/>
      <c r="T915" s="55"/>
    </row>
    <row r="916" spans="1:20" ht="12.75">
      <c r="A916" s="1025"/>
      <c r="B916" s="18"/>
      <c r="C916" s="11"/>
      <c r="D916" s="18"/>
      <c r="E916" s="18"/>
      <c r="F916" s="153"/>
      <c r="G916" s="581"/>
      <c r="H916" s="153"/>
      <c r="I916" s="581"/>
      <c r="J916" s="153"/>
      <c r="K916" s="596"/>
      <c r="L916" s="153"/>
      <c r="M916" s="597"/>
      <c r="N916" s="103"/>
      <c r="O916" s="154"/>
      <c r="P916" s="154"/>
      <c r="Q916" s="155"/>
      <c r="S916" s="55"/>
      <c r="T916" s="55"/>
    </row>
    <row r="917" spans="1:20" ht="20.25" customHeight="1" thickBot="1">
      <c r="A917" s="1046"/>
      <c r="B917" s="44"/>
      <c r="C917" s="45"/>
      <c r="D917" s="44"/>
      <c r="E917" s="44"/>
      <c r="F917" s="1489"/>
      <c r="G917" s="1490"/>
      <c r="H917" s="1489"/>
      <c r="I917" s="1490"/>
      <c r="J917" s="1489"/>
      <c r="K917" s="1491"/>
      <c r="L917" s="1489"/>
      <c r="M917" s="1492"/>
      <c r="N917" s="1493"/>
      <c r="O917" s="270"/>
      <c r="P917" s="270"/>
      <c r="Q917" s="271"/>
      <c r="S917" s="55"/>
      <c r="T917" s="55"/>
    </row>
    <row r="918" spans="1:20" ht="12.75" customHeight="1">
      <c r="A918" s="1128" t="s">
        <v>361</v>
      </c>
      <c r="B918" s="266">
        <v>1</v>
      </c>
      <c r="C918" s="834" t="s">
        <v>362</v>
      </c>
      <c r="D918" s="266">
        <v>45</v>
      </c>
      <c r="E918" s="266">
        <v>1995</v>
      </c>
      <c r="F918" s="836">
        <v>61.4</v>
      </c>
      <c r="G918" s="867">
        <v>5.6669999999999998</v>
      </c>
      <c r="H918" s="868">
        <v>7.04</v>
      </c>
      <c r="I918" s="869">
        <v>48.692999999999998</v>
      </c>
      <c r="J918" s="836">
        <v>2837.24</v>
      </c>
      <c r="K918" s="896">
        <v>48.692999999999998</v>
      </c>
      <c r="L918" s="836">
        <v>2837.24</v>
      </c>
      <c r="M918" s="870">
        <f>K918/L918</f>
        <v>1.7162101196937871E-2</v>
      </c>
      <c r="N918" s="856">
        <v>200.56</v>
      </c>
      <c r="O918" s="837">
        <f>K918*N918/J918</f>
        <v>3.4420310160578595</v>
      </c>
      <c r="P918" s="837">
        <f>M918*60*1000</f>
        <v>1029.7260718162722</v>
      </c>
      <c r="Q918" s="838">
        <f>O918*60</f>
        <v>206.52186096347157</v>
      </c>
      <c r="S918" s="55"/>
      <c r="T918" s="55"/>
    </row>
    <row r="919" spans="1:20" ht="12.75">
      <c r="A919" s="1129"/>
      <c r="B919" s="260">
        <v>2</v>
      </c>
      <c r="C919" s="261" t="s">
        <v>363</v>
      </c>
      <c r="D919" s="260">
        <v>35</v>
      </c>
      <c r="E919" s="260">
        <v>1993</v>
      </c>
      <c r="F919" s="263">
        <v>49.02</v>
      </c>
      <c r="G919" s="691">
        <v>3.5135399999999999</v>
      </c>
      <c r="H919" s="263">
        <v>5.44</v>
      </c>
      <c r="I919" s="691">
        <v>40.066459999999999</v>
      </c>
      <c r="J919" s="263">
        <v>2047.51</v>
      </c>
      <c r="K919" s="897">
        <v>40.066459999999999</v>
      </c>
      <c r="L919" s="263">
        <v>2047.51</v>
      </c>
      <c r="M919" s="692">
        <f>K919/L919</f>
        <v>1.9568383060400193E-2</v>
      </c>
      <c r="N919" s="282">
        <v>200.56</v>
      </c>
      <c r="O919" s="264">
        <f t="shared" ref="O919:O925" si="121">K919*N919/J919</f>
        <v>3.9246349065938628</v>
      </c>
      <c r="P919" s="264">
        <f t="shared" ref="P919:P925" si="122">M919*60*1000</f>
        <v>1174.1029836240116</v>
      </c>
      <c r="Q919" s="265">
        <f t="shared" ref="Q919:Q925" si="123">O919*60</f>
        <v>235.47809439563176</v>
      </c>
      <c r="S919" s="55"/>
      <c r="T919" s="55"/>
    </row>
    <row r="920" spans="1:20" ht="12.75">
      <c r="A920" s="1129"/>
      <c r="B920" s="260">
        <v>3</v>
      </c>
      <c r="C920" s="261" t="s">
        <v>364</v>
      </c>
      <c r="D920" s="260">
        <v>45</v>
      </c>
      <c r="E920" s="260">
        <v>1992</v>
      </c>
      <c r="F920" s="263">
        <v>57.71</v>
      </c>
      <c r="G920" s="691">
        <v>5.468655</v>
      </c>
      <c r="H920" s="302">
        <v>7.2</v>
      </c>
      <c r="I920" s="691">
        <v>45.041350000000001</v>
      </c>
      <c r="J920" s="263">
        <v>2843.99</v>
      </c>
      <c r="K920" s="897">
        <v>45.041350000000001</v>
      </c>
      <c r="L920" s="263">
        <v>2843.99</v>
      </c>
      <c r="M920" s="692">
        <f t="shared" ref="M920:M925" si="124">K920/L920</f>
        <v>1.5837379878269615E-2</v>
      </c>
      <c r="N920" s="282">
        <v>200.56</v>
      </c>
      <c r="O920" s="264">
        <f t="shared" si="121"/>
        <v>3.176344908385754</v>
      </c>
      <c r="P920" s="264">
        <f t="shared" si="122"/>
        <v>950.24279269617693</v>
      </c>
      <c r="Q920" s="265">
        <f t="shared" si="123"/>
        <v>190.58069450314525</v>
      </c>
      <c r="S920" s="55"/>
      <c r="T920" s="55"/>
    </row>
    <row r="921" spans="1:20" ht="12.75">
      <c r="A921" s="1129"/>
      <c r="B921" s="260">
        <v>4</v>
      </c>
      <c r="C921" s="261" t="s">
        <v>365</v>
      </c>
      <c r="D921" s="260">
        <v>20</v>
      </c>
      <c r="E921" s="260">
        <v>1994</v>
      </c>
      <c r="F921" s="263">
        <v>26.78</v>
      </c>
      <c r="G921" s="691">
        <v>2.1534599999999999</v>
      </c>
      <c r="H921" s="263">
        <v>2.72</v>
      </c>
      <c r="I921" s="691">
        <v>21.90654</v>
      </c>
      <c r="J921" s="263">
        <v>1127.46</v>
      </c>
      <c r="K921" s="897">
        <v>21.90654</v>
      </c>
      <c r="L921" s="263">
        <v>1127.46</v>
      </c>
      <c r="M921" s="692">
        <f t="shared" si="124"/>
        <v>1.9429993081794474E-2</v>
      </c>
      <c r="N921" s="282">
        <v>200.56</v>
      </c>
      <c r="O921" s="264">
        <f t="shared" si="121"/>
        <v>3.8968794124846995</v>
      </c>
      <c r="P921" s="264">
        <f t="shared" si="122"/>
        <v>1165.7995849076683</v>
      </c>
      <c r="Q921" s="265">
        <f t="shared" si="123"/>
        <v>233.81276474908196</v>
      </c>
      <c r="S921" s="55"/>
      <c r="T921" s="55"/>
    </row>
    <row r="922" spans="1:20" ht="12.75">
      <c r="A922" s="1129"/>
      <c r="B922" s="260">
        <v>5</v>
      </c>
      <c r="C922" s="261" t="s">
        <v>366</v>
      </c>
      <c r="D922" s="260">
        <v>45</v>
      </c>
      <c r="E922" s="260">
        <v>1993</v>
      </c>
      <c r="F922" s="263">
        <v>64.27</v>
      </c>
      <c r="G922" s="691">
        <v>4.8736199999999998</v>
      </c>
      <c r="H922" s="263">
        <v>7.04</v>
      </c>
      <c r="I922" s="691">
        <v>52.356380000000001</v>
      </c>
      <c r="J922" s="302">
        <v>2913.8</v>
      </c>
      <c r="K922" s="897">
        <v>52.356389999999998</v>
      </c>
      <c r="L922" s="302">
        <v>2913.8</v>
      </c>
      <c r="M922" s="692">
        <f t="shared" si="124"/>
        <v>1.7968422678289516E-2</v>
      </c>
      <c r="N922" s="282">
        <v>200.56</v>
      </c>
      <c r="O922" s="264">
        <f t="shared" si="121"/>
        <v>3.6037468523577458</v>
      </c>
      <c r="P922" s="264">
        <f t="shared" si="122"/>
        <v>1078.105360697371</v>
      </c>
      <c r="Q922" s="265">
        <f t="shared" si="123"/>
        <v>216.22481114146476</v>
      </c>
      <c r="S922" s="55"/>
      <c r="T922" s="55"/>
    </row>
    <row r="923" spans="1:20" ht="12.75" customHeight="1">
      <c r="A923" s="1129"/>
      <c r="B923" s="260">
        <v>6</v>
      </c>
      <c r="C923" s="261" t="s">
        <v>367</v>
      </c>
      <c r="D923" s="260">
        <v>45</v>
      </c>
      <c r="E923" s="260">
        <v>1997</v>
      </c>
      <c r="F923" s="263">
        <v>56.7</v>
      </c>
      <c r="G923" s="691">
        <v>4.5389999999999997</v>
      </c>
      <c r="H923" s="263">
        <v>7.04</v>
      </c>
      <c r="I923" s="691">
        <v>45.121000000000002</v>
      </c>
      <c r="J923" s="302">
        <v>2895.9</v>
      </c>
      <c r="K923" s="897">
        <v>45.121000000000002</v>
      </c>
      <c r="L923" s="302">
        <v>2895.9</v>
      </c>
      <c r="M923" s="692">
        <f t="shared" si="124"/>
        <v>1.5580993818847337E-2</v>
      </c>
      <c r="N923" s="282">
        <v>200.56</v>
      </c>
      <c r="O923" s="264">
        <f t="shared" si="121"/>
        <v>3.1249241203080222</v>
      </c>
      <c r="P923" s="264">
        <f t="shared" si="122"/>
        <v>934.85962913084018</v>
      </c>
      <c r="Q923" s="265">
        <f t="shared" si="123"/>
        <v>187.49544721848133</v>
      </c>
      <c r="S923" s="55"/>
      <c r="T923" s="55"/>
    </row>
    <row r="924" spans="1:20" ht="12.75">
      <c r="A924" s="1129"/>
      <c r="B924" s="260">
        <v>7</v>
      </c>
      <c r="C924" s="261" t="s">
        <v>368</v>
      </c>
      <c r="D924" s="260">
        <v>42</v>
      </c>
      <c r="E924" s="260">
        <v>1994</v>
      </c>
      <c r="F924" s="263">
        <v>48.22</v>
      </c>
      <c r="G924" s="691">
        <v>3.1168499999999999</v>
      </c>
      <c r="H924" s="263">
        <v>5.84</v>
      </c>
      <c r="I924" s="691">
        <v>39.263150000000003</v>
      </c>
      <c r="J924" s="263">
        <v>1808.75</v>
      </c>
      <c r="K924" s="897">
        <v>39.263150000000003</v>
      </c>
      <c r="L924" s="263">
        <v>1808.75</v>
      </c>
      <c r="M924" s="692">
        <f t="shared" si="124"/>
        <v>2.1707339322736698E-2</v>
      </c>
      <c r="N924" s="282">
        <v>200.56</v>
      </c>
      <c r="O924" s="264">
        <f t="shared" si="121"/>
        <v>4.3536239745680723</v>
      </c>
      <c r="P924" s="264">
        <f t="shared" si="122"/>
        <v>1302.4403593642019</v>
      </c>
      <c r="Q924" s="265">
        <f t="shared" si="123"/>
        <v>261.21743847408436</v>
      </c>
      <c r="S924" s="55"/>
      <c r="T924" s="55"/>
    </row>
    <row r="925" spans="1:20" ht="12.75">
      <c r="A925" s="1129"/>
      <c r="B925" s="260">
        <v>8</v>
      </c>
      <c r="C925" s="261" t="s">
        <v>369</v>
      </c>
      <c r="D925" s="260">
        <v>26</v>
      </c>
      <c r="E925" s="260">
        <v>1998</v>
      </c>
      <c r="F925" s="263">
        <v>41.48</v>
      </c>
      <c r="G925" s="691">
        <v>2.8901699999999999</v>
      </c>
      <c r="H925" s="263">
        <v>4.16</v>
      </c>
      <c r="I925" s="691">
        <v>34.429830000000003</v>
      </c>
      <c r="J925" s="263">
        <v>1812.2</v>
      </c>
      <c r="K925" s="897">
        <v>34.429830000000003</v>
      </c>
      <c r="L925" s="302">
        <v>1812.2</v>
      </c>
      <c r="M925" s="692">
        <f t="shared" si="124"/>
        <v>1.8998912923518376E-2</v>
      </c>
      <c r="N925" s="282">
        <v>200.56</v>
      </c>
      <c r="O925" s="264">
        <f t="shared" si="121"/>
        <v>3.8104219759408458</v>
      </c>
      <c r="P925" s="264">
        <f t="shared" si="122"/>
        <v>1139.9347754111027</v>
      </c>
      <c r="Q925" s="265">
        <f t="shared" si="123"/>
        <v>228.62531855645074</v>
      </c>
      <c r="S925" s="55"/>
      <c r="T925" s="55"/>
    </row>
    <row r="926" spans="1:20" ht="12.75">
      <c r="A926" s="1129"/>
      <c r="B926" s="260"/>
      <c r="C926" s="261"/>
      <c r="D926" s="260"/>
      <c r="E926" s="260"/>
      <c r="F926" s="263"/>
      <c r="G926" s="691"/>
      <c r="H926" s="263"/>
      <c r="I926" s="691"/>
      <c r="J926" s="263"/>
      <c r="K926" s="898"/>
      <c r="L926" s="302"/>
      <c r="M926" s="692"/>
      <c r="N926" s="282"/>
      <c r="O926" s="264"/>
      <c r="P926" s="264"/>
      <c r="Q926" s="265"/>
      <c r="S926" s="55"/>
      <c r="T926" s="55"/>
    </row>
    <row r="927" spans="1:20" ht="13.5" thickBot="1">
      <c r="A927" s="1130"/>
      <c r="B927" s="274"/>
      <c r="C927" s="871"/>
      <c r="D927" s="274"/>
      <c r="E927" s="274"/>
      <c r="F927" s="872"/>
      <c r="G927" s="873"/>
      <c r="H927" s="872"/>
      <c r="I927" s="873"/>
      <c r="J927" s="872"/>
      <c r="K927" s="899"/>
      <c r="L927" s="874"/>
      <c r="M927" s="875"/>
      <c r="N927" s="876"/>
      <c r="O927" s="877"/>
      <c r="P927" s="877"/>
      <c r="Q927" s="878"/>
      <c r="S927" s="55"/>
      <c r="T927" s="55"/>
    </row>
    <row r="928" spans="1:20" ht="12.75" customHeight="1">
      <c r="A928" s="1131" t="s">
        <v>370</v>
      </c>
      <c r="B928" s="879">
        <v>1</v>
      </c>
      <c r="C928" s="880" t="s">
        <v>371</v>
      </c>
      <c r="D928" s="879">
        <v>50</v>
      </c>
      <c r="E928" s="879">
        <v>1978</v>
      </c>
      <c r="F928" s="881">
        <v>26.04</v>
      </c>
      <c r="G928" s="882">
        <v>4.3163850000000004</v>
      </c>
      <c r="H928" s="881">
        <v>8</v>
      </c>
      <c r="I928" s="882">
        <v>13.72362</v>
      </c>
      <c r="J928" s="881">
        <v>2590.16</v>
      </c>
      <c r="K928" s="900">
        <v>13.72362</v>
      </c>
      <c r="L928" s="881">
        <v>2590.16</v>
      </c>
      <c r="M928" s="883">
        <f t="shared" ref="M928:M936" si="125">K928/L928</f>
        <v>5.2983676684065853E-3</v>
      </c>
      <c r="N928" s="884">
        <v>200.56</v>
      </c>
      <c r="O928" s="885">
        <f>K928*N928/J928</f>
        <v>1.0626406195756248</v>
      </c>
      <c r="P928" s="885">
        <f t="shared" ref="P928:P936" si="126">M928*60*1000</f>
        <v>317.90206010439516</v>
      </c>
      <c r="Q928" s="886">
        <f>O928*60</f>
        <v>63.758437174537491</v>
      </c>
      <c r="S928" s="55"/>
      <c r="T928" s="55"/>
    </row>
    <row r="929" spans="1:20" ht="12.75">
      <c r="A929" s="1132"/>
      <c r="B929" s="727">
        <v>2</v>
      </c>
      <c r="C929" s="726" t="s">
        <v>372</v>
      </c>
      <c r="D929" s="727">
        <v>12</v>
      </c>
      <c r="E929" s="727">
        <v>1962</v>
      </c>
      <c r="F929" s="729">
        <v>7.66</v>
      </c>
      <c r="G929" s="758">
        <v>1.063016</v>
      </c>
      <c r="H929" s="729">
        <v>1.92</v>
      </c>
      <c r="I929" s="758">
        <v>4.676984</v>
      </c>
      <c r="J929" s="728">
        <v>533.5</v>
      </c>
      <c r="K929" s="901">
        <v>4.676984</v>
      </c>
      <c r="L929" s="728">
        <v>533.5</v>
      </c>
      <c r="M929" s="759">
        <f t="shared" si="125"/>
        <v>8.7666054358013119E-3</v>
      </c>
      <c r="N929" s="760">
        <v>200.56</v>
      </c>
      <c r="O929" s="730">
        <f t="shared" ref="O929:O936" si="127">K929*N929/J929</f>
        <v>1.7582303862043112</v>
      </c>
      <c r="P929" s="730">
        <f t="shared" si="126"/>
        <v>525.99632614807865</v>
      </c>
      <c r="Q929" s="887">
        <f t="shared" ref="Q929:Q936" si="128">O929*60</f>
        <v>105.49382317225867</v>
      </c>
      <c r="S929" s="55"/>
      <c r="T929" s="55"/>
    </row>
    <row r="930" spans="1:20" ht="12.75">
      <c r="A930" s="1132"/>
      <c r="B930" s="727">
        <v>3</v>
      </c>
      <c r="C930" s="726" t="s">
        <v>373</v>
      </c>
      <c r="D930" s="727">
        <v>12</v>
      </c>
      <c r="E930" s="727">
        <v>1962</v>
      </c>
      <c r="F930" s="729">
        <v>6.89</v>
      </c>
      <c r="G930" s="758">
        <v>1.0406880000000001</v>
      </c>
      <c r="H930" s="729">
        <v>1.92</v>
      </c>
      <c r="I930" s="758">
        <v>3.9293110000000002</v>
      </c>
      <c r="J930" s="729">
        <v>528.27</v>
      </c>
      <c r="K930" s="901">
        <v>3.9293110000000002</v>
      </c>
      <c r="L930" s="729">
        <v>528.27</v>
      </c>
      <c r="M930" s="759">
        <f t="shared" si="125"/>
        <v>7.4380733337119287E-3</v>
      </c>
      <c r="N930" s="760">
        <v>200.56</v>
      </c>
      <c r="O930" s="730">
        <f t="shared" si="127"/>
        <v>1.4917799878092644</v>
      </c>
      <c r="P930" s="730">
        <f t="shared" si="126"/>
        <v>446.28440002271577</v>
      </c>
      <c r="Q930" s="887">
        <f t="shared" si="128"/>
        <v>89.506799268555866</v>
      </c>
      <c r="S930" s="55"/>
      <c r="T930" s="55"/>
    </row>
    <row r="931" spans="1:20" ht="12.75">
      <c r="A931" s="1132"/>
      <c r="B931" s="727">
        <v>4</v>
      </c>
      <c r="C931" s="726" t="s">
        <v>374</v>
      </c>
      <c r="D931" s="727">
        <v>12</v>
      </c>
      <c r="E931" s="727">
        <v>1962</v>
      </c>
      <c r="F931" s="729">
        <v>7.08</v>
      </c>
      <c r="G931" s="758">
        <v>0.658335</v>
      </c>
      <c r="H931" s="729">
        <v>1.92</v>
      </c>
      <c r="I931" s="758">
        <v>4.5016600000000002</v>
      </c>
      <c r="J931" s="729">
        <v>533.70000000000005</v>
      </c>
      <c r="K931" s="901">
        <v>4.5016600000000002</v>
      </c>
      <c r="L931" s="729">
        <v>533.70000000000005</v>
      </c>
      <c r="M931" s="759">
        <f t="shared" si="125"/>
        <v>8.4348135656735993E-3</v>
      </c>
      <c r="N931" s="760">
        <v>200.56</v>
      </c>
      <c r="O931" s="730">
        <f t="shared" si="127"/>
        <v>1.691686208731497</v>
      </c>
      <c r="P931" s="730">
        <f t="shared" si="126"/>
        <v>506.08881394041595</v>
      </c>
      <c r="Q931" s="887">
        <f t="shared" si="128"/>
        <v>101.50117252388982</v>
      </c>
      <c r="S931" s="55"/>
      <c r="T931" s="55"/>
    </row>
    <row r="932" spans="1:20" ht="12.75">
      <c r="A932" s="1132"/>
      <c r="B932" s="727">
        <v>5</v>
      </c>
      <c r="C932" s="726" t="s">
        <v>375</v>
      </c>
      <c r="D932" s="727">
        <v>12</v>
      </c>
      <c r="E932" s="727">
        <v>1963</v>
      </c>
      <c r="F932" s="729">
        <v>5.69</v>
      </c>
      <c r="G932" s="758">
        <v>0.68049300000000001</v>
      </c>
      <c r="H932" s="729">
        <v>1.92</v>
      </c>
      <c r="I932" s="758">
        <v>3.08927</v>
      </c>
      <c r="J932" s="729">
        <v>532.45000000000005</v>
      </c>
      <c r="K932" s="901">
        <v>3.08927</v>
      </c>
      <c r="L932" s="729">
        <v>532.45000000000005</v>
      </c>
      <c r="M932" s="759">
        <f t="shared" si="125"/>
        <v>5.8019907972579575E-3</v>
      </c>
      <c r="N932" s="760">
        <v>200.56</v>
      </c>
      <c r="O932" s="730">
        <f t="shared" si="127"/>
        <v>1.1636472742980561</v>
      </c>
      <c r="P932" s="730">
        <f t="shared" si="126"/>
        <v>348.11944783547744</v>
      </c>
      <c r="Q932" s="887">
        <f t="shared" si="128"/>
        <v>69.818836457883364</v>
      </c>
      <c r="S932" s="55"/>
      <c r="T932" s="55"/>
    </row>
    <row r="933" spans="1:20" ht="12.75">
      <c r="A933" s="1132"/>
      <c r="B933" s="727">
        <v>6</v>
      </c>
      <c r="C933" s="726" t="s">
        <v>376</v>
      </c>
      <c r="D933" s="727">
        <v>55</v>
      </c>
      <c r="E933" s="727">
        <v>1966</v>
      </c>
      <c r="F933" s="729">
        <v>27.97</v>
      </c>
      <c r="G933" s="758">
        <v>4.4072829999999996</v>
      </c>
      <c r="H933" s="729">
        <v>8.8000000000000007</v>
      </c>
      <c r="I933" s="758">
        <v>14.76272</v>
      </c>
      <c r="J933" s="729">
        <v>2564.02</v>
      </c>
      <c r="K933" s="901">
        <v>14.76272</v>
      </c>
      <c r="L933" s="729">
        <v>2564.02</v>
      </c>
      <c r="M933" s="759">
        <f t="shared" si="125"/>
        <v>5.7576461962075181E-3</v>
      </c>
      <c r="N933" s="760">
        <v>200.56</v>
      </c>
      <c r="O933" s="730">
        <f t="shared" si="127"/>
        <v>1.1547535211113797</v>
      </c>
      <c r="P933" s="730">
        <f t="shared" si="126"/>
        <v>345.45877177245109</v>
      </c>
      <c r="Q933" s="887">
        <f t="shared" si="128"/>
        <v>69.285211266682779</v>
      </c>
      <c r="S933" s="55"/>
      <c r="T933" s="55"/>
    </row>
    <row r="934" spans="1:20" ht="12.75">
      <c r="A934" s="1132"/>
      <c r="B934" s="727">
        <v>7</v>
      </c>
      <c r="C934" s="726" t="s">
        <v>377</v>
      </c>
      <c r="D934" s="727">
        <v>12</v>
      </c>
      <c r="E934" s="727">
        <v>1983</v>
      </c>
      <c r="F934" s="760">
        <v>8.0709999999999997</v>
      </c>
      <c r="G934" s="758"/>
      <c r="H934" s="729"/>
      <c r="I934" s="760">
        <v>8.0709999999999997</v>
      </c>
      <c r="J934" s="729">
        <v>762.17</v>
      </c>
      <c r="K934" s="902">
        <v>8.0709999999999997</v>
      </c>
      <c r="L934" s="729">
        <v>762.17</v>
      </c>
      <c r="M934" s="759">
        <f t="shared" si="125"/>
        <v>1.0589501029953947E-2</v>
      </c>
      <c r="N934" s="760">
        <v>200.56</v>
      </c>
      <c r="O934" s="730">
        <f t="shared" si="127"/>
        <v>2.1238303265675635</v>
      </c>
      <c r="P934" s="730">
        <f t="shared" si="126"/>
        <v>635.37006179723676</v>
      </c>
      <c r="Q934" s="887">
        <f t="shared" si="128"/>
        <v>127.42981959405381</v>
      </c>
      <c r="S934" s="55"/>
      <c r="T934" s="55"/>
    </row>
    <row r="935" spans="1:20" ht="12.75" customHeight="1">
      <c r="A935" s="1132"/>
      <c r="B935" s="727">
        <v>8</v>
      </c>
      <c r="C935" s="726" t="s">
        <v>378</v>
      </c>
      <c r="D935" s="727">
        <v>60</v>
      </c>
      <c r="E935" s="727">
        <v>1986</v>
      </c>
      <c r="F935" s="729">
        <v>37.24</v>
      </c>
      <c r="G935" s="758">
        <v>6.346927</v>
      </c>
      <c r="H935" s="729">
        <v>9.2799999999999994</v>
      </c>
      <c r="I935" s="758">
        <v>21.613060000000001</v>
      </c>
      <c r="J935" s="729">
        <v>3808.22</v>
      </c>
      <c r="K935" s="901">
        <v>21.613060000000001</v>
      </c>
      <c r="L935" s="729">
        <v>3808.22</v>
      </c>
      <c r="M935" s="759">
        <f t="shared" si="125"/>
        <v>5.6753706456034586E-3</v>
      </c>
      <c r="N935" s="760">
        <v>200.56</v>
      </c>
      <c r="O935" s="730">
        <f t="shared" si="127"/>
        <v>1.1382523366822297</v>
      </c>
      <c r="P935" s="730">
        <f t="shared" si="126"/>
        <v>340.5222387362075</v>
      </c>
      <c r="Q935" s="887">
        <f t="shared" si="128"/>
        <v>68.295140200933787</v>
      </c>
      <c r="S935" s="55"/>
      <c r="T935" s="55"/>
    </row>
    <row r="936" spans="1:20" ht="12.75">
      <c r="A936" s="1132"/>
      <c r="B936" s="727">
        <v>9</v>
      </c>
      <c r="C936" s="726" t="s">
        <v>379</v>
      </c>
      <c r="D936" s="727">
        <v>24</v>
      </c>
      <c r="E936" s="727">
        <v>1991</v>
      </c>
      <c r="F936" s="729">
        <v>14.3</v>
      </c>
      <c r="G936" s="758">
        <v>2.0405609999999998</v>
      </c>
      <c r="H936" s="729">
        <v>3.84</v>
      </c>
      <c r="I936" s="758">
        <v>8.4198400000000007</v>
      </c>
      <c r="J936" s="729">
        <v>1163.97</v>
      </c>
      <c r="K936" s="901">
        <v>8.4198400000000007</v>
      </c>
      <c r="L936" s="729">
        <v>1163.97</v>
      </c>
      <c r="M936" s="759">
        <f t="shared" si="125"/>
        <v>7.2337259551363015E-3</v>
      </c>
      <c r="N936" s="760">
        <v>200.56</v>
      </c>
      <c r="O936" s="730">
        <f t="shared" si="127"/>
        <v>1.4507960775621367</v>
      </c>
      <c r="P936" s="730">
        <f t="shared" si="126"/>
        <v>434.02355730817811</v>
      </c>
      <c r="Q936" s="887">
        <f t="shared" si="128"/>
        <v>87.047764653728194</v>
      </c>
      <c r="S936" s="55"/>
      <c r="T936" s="55"/>
    </row>
    <row r="937" spans="1:20" ht="13.5" thickBot="1">
      <c r="A937" s="1133"/>
      <c r="B937" s="888"/>
      <c r="C937" s="889"/>
      <c r="D937" s="888"/>
      <c r="E937" s="888"/>
      <c r="F937" s="890"/>
      <c r="G937" s="891"/>
      <c r="H937" s="890"/>
      <c r="I937" s="891"/>
      <c r="J937" s="890"/>
      <c r="K937" s="903"/>
      <c r="L937" s="890"/>
      <c r="M937" s="892"/>
      <c r="N937" s="893"/>
      <c r="O937" s="894"/>
      <c r="P937" s="894"/>
      <c r="Q937" s="895"/>
      <c r="S937" s="55"/>
      <c r="T937" s="55"/>
    </row>
    <row r="938" spans="1:20" ht="12.75" customHeight="1">
      <c r="A938" s="1500" t="s">
        <v>163</v>
      </c>
      <c r="B938" s="1501">
        <v>1</v>
      </c>
      <c r="C938" s="1525" t="s">
        <v>380</v>
      </c>
      <c r="D938" s="1501">
        <v>60</v>
      </c>
      <c r="E938" s="1501">
        <v>1968</v>
      </c>
      <c r="F938" s="1502">
        <v>48.57</v>
      </c>
      <c r="G938" s="1503">
        <v>3.3939659999999998</v>
      </c>
      <c r="H938" s="1376">
        <v>9.6</v>
      </c>
      <c r="I938" s="1503">
        <v>35.576039999999999</v>
      </c>
      <c r="J938" s="1502">
        <v>2726.22</v>
      </c>
      <c r="K938" s="1504">
        <v>35.576039999999999</v>
      </c>
      <c r="L938" s="1502">
        <v>2726.22</v>
      </c>
      <c r="M938" s="1505">
        <f t="shared" ref="M938:M945" si="129">K938/L938</f>
        <v>1.3049585139863987E-2</v>
      </c>
      <c r="N938" s="1506">
        <v>205.13800000000001</v>
      </c>
      <c r="O938" s="1507">
        <f t="shared" ref="O938:O945" si="130">K938*N938/J938</f>
        <v>2.6769657964214191</v>
      </c>
      <c r="P938" s="1507">
        <f t="shared" ref="P938:P945" si="131">M938*60*1000</f>
        <v>782.97510839183929</v>
      </c>
      <c r="Q938" s="1508">
        <f t="shared" ref="Q938:Q945" si="132">O938*60</f>
        <v>160.61794778528514</v>
      </c>
      <c r="S938" s="55"/>
      <c r="T938" s="55"/>
    </row>
    <row r="939" spans="1:20" ht="12.75">
      <c r="A939" s="1509"/>
      <c r="B939" s="1375">
        <v>2</v>
      </c>
      <c r="C939" s="1374" t="s">
        <v>381</v>
      </c>
      <c r="D939" s="1375">
        <v>50</v>
      </c>
      <c r="E939" s="1375">
        <v>1975</v>
      </c>
      <c r="F939" s="1379">
        <v>43.55</v>
      </c>
      <c r="G939" s="1510">
        <v>2.754</v>
      </c>
      <c r="H939" s="1379">
        <v>7.68</v>
      </c>
      <c r="I939" s="1510">
        <v>33.116</v>
      </c>
      <c r="J939" s="1379">
        <v>2485.16</v>
      </c>
      <c r="K939" s="1511">
        <v>33.116</v>
      </c>
      <c r="L939" s="1379">
        <v>2485.16</v>
      </c>
      <c r="M939" s="1512">
        <f t="shared" si="129"/>
        <v>1.3325500169003204E-2</v>
      </c>
      <c r="N939" s="1513">
        <v>205.13800000000001</v>
      </c>
      <c r="O939" s="1380">
        <f t="shared" si="130"/>
        <v>2.7335664536689794</v>
      </c>
      <c r="P939" s="1380">
        <f t="shared" si="131"/>
        <v>799.5300101401923</v>
      </c>
      <c r="Q939" s="1378">
        <f t="shared" si="132"/>
        <v>164.01398722013877</v>
      </c>
      <c r="S939" s="55"/>
      <c r="T939" s="55"/>
    </row>
    <row r="940" spans="1:20" ht="12.75">
      <c r="A940" s="1509"/>
      <c r="B940" s="1375">
        <v>3</v>
      </c>
      <c r="C940" s="1374" t="s">
        <v>382</v>
      </c>
      <c r="D940" s="1375">
        <v>30</v>
      </c>
      <c r="E940" s="1375">
        <v>1992</v>
      </c>
      <c r="F940" s="1379">
        <v>30.5</v>
      </c>
      <c r="G940" s="1510">
        <v>3.847893</v>
      </c>
      <c r="H940" s="1377">
        <v>4.8</v>
      </c>
      <c r="I940" s="1510">
        <v>21.85211</v>
      </c>
      <c r="J940" s="1379">
        <v>1576.72</v>
      </c>
      <c r="K940" s="1511">
        <v>21.85211</v>
      </c>
      <c r="L940" s="1379">
        <v>1576.72</v>
      </c>
      <c r="M940" s="1512">
        <f t="shared" si="129"/>
        <v>1.3859220406920695E-2</v>
      </c>
      <c r="N940" s="1513">
        <v>205.13800000000001</v>
      </c>
      <c r="O940" s="1380">
        <f t="shared" si="130"/>
        <v>2.8430527558348975</v>
      </c>
      <c r="P940" s="1380">
        <f t="shared" si="131"/>
        <v>831.55322441524174</v>
      </c>
      <c r="Q940" s="1378">
        <f t="shared" si="132"/>
        <v>170.58316535009385</v>
      </c>
      <c r="S940" s="55"/>
      <c r="T940" s="55"/>
    </row>
    <row r="941" spans="1:20" ht="12.75">
      <c r="A941" s="1509"/>
      <c r="B941" s="1375">
        <v>4</v>
      </c>
      <c r="C941" s="1374" t="s">
        <v>383</v>
      </c>
      <c r="D941" s="1375">
        <v>30</v>
      </c>
      <c r="E941" s="1375">
        <v>1992</v>
      </c>
      <c r="F941" s="1379">
        <v>30.97</v>
      </c>
      <c r="G941" s="1510">
        <v>3.0035099999999999</v>
      </c>
      <c r="H941" s="1379">
        <v>4.6399999999999997</v>
      </c>
      <c r="I941" s="1510">
        <v>23.32649</v>
      </c>
      <c r="J941" s="1379">
        <v>1521.17</v>
      </c>
      <c r="K941" s="1511">
        <v>23.32649</v>
      </c>
      <c r="L941" s="1379">
        <v>1521.17</v>
      </c>
      <c r="M941" s="1512">
        <f t="shared" si="129"/>
        <v>1.5334571415423654E-2</v>
      </c>
      <c r="N941" s="1513">
        <v>205.13800000000001</v>
      </c>
      <c r="O941" s="1380">
        <f t="shared" si="130"/>
        <v>3.1457033110171775</v>
      </c>
      <c r="P941" s="1380">
        <f t="shared" si="131"/>
        <v>920.07428492541919</v>
      </c>
      <c r="Q941" s="1378">
        <f t="shared" si="132"/>
        <v>188.74219866103064</v>
      </c>
      <c r="S941" s="55"/>
      <c r="T941" s="55"/>
    </row>
    <row r="942" spans="1:20" ht="12.75">
      <c r="A942" s="1509"/>
      <c r="B942" s="1375">
        <v>5</v>
      </c>
      <c r="C942" s="1374" t="s">
        <v>384</v>
      </c>
      <c r="D942" s="1375">
        <v>40</v>
      </c>
      <c r="E942" s="1375">
        <v>1973</v>
      </c>
      <c r="F942" s="1379">
        <v>47.02</v>
      </c>
      <c r="G942" s="1510">
        <v>4.0235700000000003</v>
      </c>
      <c r="H942" s="1379">
        <v>6.16</v>
      </c>
      <c r="I942" s="1510">
        <v>36.83643</v>
      </c>
      <c r="J942" s="1377">
        <v>2567.4</v>
      </c>
      <c r="K942" s="1511">
        <v>36.83643</v>
      </c>
      <c r="L942" s="1377">
        <v>2567.4</v>
      </c>
      <c r="M942" s="1512">
        <f t="shared" si="129"/>
        <v>1.4347756485160084E-2</v>
      </c>
      <c r="N942" s="1513">
        <v>205.13800000000001</v>
      </c>
      <c r="O942" s="1380">
        <f t="shared" si="130"/>
        <v>2.9432700698527694</v>
      </c>
      <c r="P942" s="1380">
        <f t="shared" si="131"/>
        <v>860.86538910960496</v>
      </c>
      <c r="Q942" s="1378">
        <f t="shared" si="132"/>
        <v>176.59620419116615</v>
      </c>
      <c r="S942" s="55"/>
      <c r="T942" s="55"/>
    </row>
    <row r="943" spans="1:20" ht="12.75">
      <c r="A943" s="1509"/>
      <c r="B943" s="1375">
        <v>6</v>
      </c>
      <c r="C943" s="1374" t="s">
        <v>385</v>
      </c>
      <c r="D943" s="1375">
        <v>60</v>
      </c>
      <c r="E943" s="1375">
        <v>1980</v>
      </c>
      <c r="F943" s="1379">
        <v>53.12</v>
      </c>
      <c r="G943" s="1510">
        <v>7.8531969999999998</v>
      </c>
      <c r="H943" s="1379">
        <v>9.44</v>
      </c>
      <c r="I943" s="1510">
        <v>35.826799999999999</v>
      </c>
      <c r="J943" s="1377">
        <v>3091.1</v>
      </c>
      <c r="K943" s="1511">
        <v>35.826799999999999</v>
      </c>
      <c r="L943" s="1377">
        <v>3091.1</v>
      </c>
      <c r="M943" s="1512">
        <f t="shared" si="129"/>
        <v>1.1590307657468215E-2</v>
      </c>
      <c r="N943" s="1513">
        <v>205.13800000000001</v>
      </c>
      <c r="O943" s="1380">
        <f t="shared" si="130"/>
        <v>2.3776125322377148</v>
      </c>
      <c r="P943" s="1380">
        <f t="shared" si="131"/>
        <v>695.4184594480929</v>
      </c>
      <c r="Q943" s="1378">
        <f t="shared" si="132"/>
        <v>142.6567519342629</v>
      </c>
      <c r="S943" s="55"/>
      <c r="T943" s="55"/>
    </row>
    <row r="944" spans="1:20" ht="12.75">
      <c r="A944" s="1509"/>
      <c r="B944" s="1375">
        <v>7</v>
      </c>
      <c r="C944" s="1374" t="s">
        <v>386</v>
      </c>
      <c r="D944" s="1375">
        <v>60</v>
      </c>
      <c r="E944" s="1375">
        <v>1974</v>
      </c>
      <c r="F944" s="1379">
        <v>55.09</v>
      </c>
      <c r="G944" s="1510">
        <v>4.2209260000000004</v>
      </c>
      <c r="H944" s="1377">
        <v>9.6</v>
      </c>
      <c r="I944" s="1510">
        <v>41.269069999999999</v>
      </c>
      <c r="J944" s="1379">
        <v>3118.24</v>
      </c>
      <c r="K944" s="1511">
        <v>41.269069999999999</v>
      </c>
      <c r="L944" s="1379">
        <v>3118.24</v>
      </c>
      <c r="M944" s="1512">
        <f t="shared" si="129"/>
        <v>1.323473177176869E-2</v>
      </c>
      <c r="N944" s="1513">
        <v>205.13800000000001</v>
      </c>
      <c r="O944" s="1380">
        <f t="shared" si="130"/>
        <v>2.714946406197086</v>
      </c>
      <c r="P944" s="1380">
        <f t="shared" si="131"/>
        <v>794.08390630612132</v>
      </c>
      <c r="Q944" s="1378">
        <f t="shared" si="132"/>
        <v>162.89678437182516</v>
      </c>
      <c r="S944" s="55"/>
      <c r="T944" s="55"/>
    </row>
    <row r="945" spans="1:20" ht="12.75">
      <c r="A945" s="1509"/>
      <c r="B945" s="1375">
        <v>8</v>
      </c>
      <c r="C945" s="1374" t="s">
        <v>387</v>
      </c>
      <c r="D945" s="1375">
        <v>100</v>
      </c>
      <c r="E945" s="1375">
        <v>1973</v>
      </c>
      <c r="F945" s="1524">
        <v>65.180000000000007</v>
      </c>
      <c r="G945" s="1510">
        <v>6.0509959999999996</v>
      </c>
      <c r="H945" s="1377">
        <v>16</v>
      </c>
      <c r="I945" s="1510">
        <v>43.128999999999998</v>
      </c>
      <c r="J945" s="1379">
        <v>3676.85</v>
      </c>
      <c r="K945" s="1511">
        <v>43.128999999999998</v>
      </c>
      <c r="L945" s="1379">
        <v>3676.85</v>
      </c>
      <c r="M945" s="1512">
        <f t="shared" si="129"/>
        <v>1.1729877476644409E-2</v>
      </c>
      <c r="N945" s="1513">
        <v>205.13800000000001</v>
      </c>
      <c r="O945" s="1380">
        <f t="shared" si="130"/>
        <v>2.4062436058038807</v>
      </c>
      <c r="P945" s="1380">
        <f t="shared" si="131"/>
        <v>703.79264859866453</v>
      </c>
      <c r="Q945" s="1378">
        <f t="shared" si="132"/>
        <v>144.37461634823285</v>
      </c>
      <c r="S945" s="55"/>
      <c r="T945" s="55"/>
    </row>
    <row r="946" spans="1:20" ht="12.75">
      <c r="A946" s="1509"/>
      <c r="B946" s="1375"/>
      <c r="C946" s="1374"/>
      <c r="D946" s="1375"/>
      <c r="E946" s="1375"/>
      <c r="F946" s="1522"/>
      <c r="G946" s="1510"/>
      <c r="H946" s="1377"/>
      <c r="I946" s="1510"/>
      <c r="J946" s="1379"/>
      <c r="K946" s="1523"/>
      <c r="L946" s="1379"/>
      <c r="M946" s="1512"/>
      <c r="N946" s="1513"/>
      <c r="O946" s="1380"/>
      <c r="P946" s="1380"/>
      <c r="Q946" s="1378"/>
      <c r="S946" s="55"/>
      <c r="T946" s="55"/>
    </row>
    <row r="947" spans="1:20" ht="13.5" thickBot="1">
      <c r="A947" s="1526"/>
      <c r="B947" s="1514"/>
      <c r="C947" s="1527"/>
      <c r="D947" s="1514"/>
      <c r="E947" s="1514"/>
      <c r="F947" s="1528"/>
      <c r="G947" s="1515"/>
      <c r="H947" s="1516"/>
      <c r="I947" s="1515"/>
      <c r="J947" s="1517"/>
      <c r="K947" s="1529"/>
      <c r="L947" s="1517"/>
      <c r="M947" s="1518"/>
      <c r="N947" s="1519"/>
      <c r="O947" s="1520"/>
      <c r="P947" s="1520"/>
      <c r="Q947" s="1521"/>
      <c r="S947" s="55"/>
      <c r="T947" s="55"/>
    </row>
    <row r="948" spans="1:20" ht="12.75" customHeight="1">
      <c r="A948" s="1576" t="s">
        <v>174</v>
      </c>
      <c r="B948" s="665">
        <v>1</v>
      </c>
      <c r="C948" s="1364" t="s">
        <v>388</v>
      </c>
      <c r="D948" s="665">
        <v>50</v>
      </c>
      <c r="E948" s="665">
        <v>1988</v>
      </c>
      <c r="F948" s="1359">
        <v>53.12</v>
      </c>
      <c r="G948" s="1577">
        <v>3.7798889999999998</v>
      </c>
      <c r="H948" s="1359">
        <v>7.84</v>
      </c>
      <c r="I948" s="1577">
        <v>41.500109999999999</v>
      </c>
      <c r="J948" s="1359">
        <v>2389.81</v>
      </c>
      <c r="K948" s="1578">
        <v>41.500109999999999</v>
      </c>
      <c r="L948" s="1359">
        <v>2389.81</v>
      </c>
      <c r="M948" s="1537">
        <f t="shared" ref="M948:M953" si="133">K948/L948</f>
        <v>1.7365443277917492E-2</v>
      </c>
      <c r="N948" s="1538">
        <v>205.13800000000001</v>
      </c>
      <c r="O948" s="1361">
        <f t="shared" ref="O948:O953" si="134">K948*N948/J948</f>
        <v>3.5623123031454385</v>
      </c>
      <c r="P948" s="1361">
        <f t="shared" ref="P948:P953" si="135">M948*60*1000</f>
        <v>1041.9265966750495</v>
      </c>
      <c r="Q948" s="1361">
        <f t="shared" ref="Q948:Q953" si="136">O948*60</f>
        <v>213.7387381887263</v>
      </c>
      <c r="S948" s="55"/>
      <c r="T948" s="55"/>
    </row>
    <row r="949" spans="1:20" ht="12.75">
      <c r="A949" s="1530"/>
      <c r="B949" s="283">
        <v>2</v>
      </c>
      <c r="C949" s="259" t="s">
        <v>389</v>
      </c>
      <c r="D949" s="283">
        <v>60</v>
      </c>
      <c r="E949" s="283">
        <v>1985</v>
      </c>
      <c r="F949" s="1363">
        <v>93.08</v>
      </c>
      <c r="G949" s="1531">
        <v>5.6669999999999998</v>
      </c>
      <c r="H949" s="1363">
        <v>9.36</v>
      </c>
      <c r="I949" s="1531">
        <v>78.052999999999997</v>
      </c>
      <c r="J949" s="1363">
        <v>3912.05</v>
      </c>
      <c r="K949" s="1532">
        <v>78.052999999999997</v>
      </c>
      <c r="L949" s="1363">
        <v>3912.05</v>
      </c>
      <c r="M949" s="1533">
        <f t="shared" si="133"/>
        <v>1.9951943354507225E-2</v>
      </c>
      <c r="N949" s="1534">
        <v>205.13800000000001</v>
      </c>
      <c r="O949" s="1360">
        <f t="shared" si="134"/>
        <v>4.0929017558569036</v>
      </c>
      <c r="P949" s="1360">
        <f t="shared" si="135"/>
        <v>1197.1166012704334</v>
      </c>
      <c r="Q949" s="1360">
        <f t="shared" si="136"/>
        <v>245.57410535141423</v>
      </c>
      <c r="S949" s="55"/>
      <c r="T949" s="55"/>
    </row>
    <row r="950" spans="1:20" ht="12.75">
      <c r="A950" s="1530"/>
      <c r="B950" s="283">
        <v>3</v>
      </c>
      <c r="C950" s="259" t="s">
        <v>390</v>
      </c>
      <c r="D950" s="283">
        <v>85</v>
      </c>
      <c r="E950" s="283">
        <v>1970</v>
      </c>
      <c r="F950" s="1363">
        <v>80.09</v>
      </c>
      <c r="G950" s="1531">
        <v>7.1825260000000002</v>
      </c>
      <c r="H950" s="857">
        <v>13.6</v>
      </c>
      <c r="I950" s="1531">
        <v>59.307470000000002</v>
      </c>
      <c r="J950" s="1363">
        <v>3789.83</v>
      </c>
      <c r="K950" s="1532">
        <v>59.307470000000002</v>
      </c>
      <c r="L950" s="1363">
        <v>3789.83</v>
      </c>
      <c r="M950" s="1533">
        <f t="shared" si="133"/>
        <v>1.5649110909988048E-2</v>
      </c>
      <c r="N950" s="1534">
        <v>205.13800000000001</v>
      </c>
      <c r="O950" s="1360">
        <f t="shared" si="134"/>
        <v>3.2102273138531281</v>
      </c>
      <c r="P950" s="1360">
        <f t="shared" si="135"/>
        <v>938.94665459928285</v>
      </c>
      <c r="Q950" s="1360">
        <f t="shared" si="136"/>
        <v>192.6136388311877</v>
      </c>
      <c r="S950" s="55"/>
      <c r="T950" s="55"/>
    </row>
    <row r="951" spans="1:20" ht="12.75">
      <c r="A951" s="1530"/>
      <c r="B951" s="283">
        <v>4</v>
      </c>
      <c r="C951" s="259" t="s">
        <v>391</v>
      </c>
      <c r="D951" s="283">
        <v>85</v>
      </c>
      <c r="E951" s="283">
        <v>1970</v>
      </c>
      <c r="F951" s="1363">
        <v>83.03</v>
      </c>
      <c r="G951" s="1531">
        <v>5.7123359999999996</v>
      </c>
      <c r="H951" s="857">
        <v>13.6</v>
      </c>
      <c r="I951" s="1531">
        <v>63.717660000000002</v>
      </c>
      <c r="J951" s="1363">
        <v>3839.76</v>
      </c>
      <c r="K951" s="1532">
        <v>63.717660000000002</v>
      </c>
      <c r="L951" s="1363">
        <v>3839.76</v>
      </c>
      <c r="M951" s="1533">
        <f t="shared" si="133"/>
        <v>1.6594177761110069E-2</v>
      </c>
      <c r="N951" s="1534">
        <v>205.13800000000001</v>
      </c>
      <c r="O951" s="1360">
        <f t="shared" si="134"/>
        <v>3.4040964375585974</v>
      </c>
      <c r="P951" s="1360">
        <f t="shared" si="135"/>
        <v>995.65066566660414</v>
      </c>
      <c r="Q951" s="1360">
        <f t="shared" si="136"/>
        <v>204.24578625351583</v>
      </c>
      <c r="S951" s="55"/>
      <c r="T951" s="55"/>
    </row>
    <row r="952" spans="1:20" ht="12.75">
      <c r="A952" s="1530"/>
      <c r="B952" s="283">
        <v>5</v>
      </c>
      <c r="C952" s="259" t="s">
        <v>392</v>
      </c>
      <c r="D952" s="283">
        <v>60</v>
      </c>
      <c r="E952" s="283">
        <v>1981</v>
      </c>
      <c r="F952" s="1363">
        <v>63.24</v>
      </c>
      <c r="G952" s="1531">
        <v>5.3836500000000003</v>
      </c>
      <c r="H952" s="857">
        <v>9.6</v>
      </c>
      <c r="I952" s="1531">
        <v>48.256349999999998</v>
      </c>
      <c r="J952" s="1363">
        <v>3278.37</v>
      </c>
      <c r="K952" s="1532">
        <v>48.256349999999998</v>
      </c>
      <c r="L952" s="1363">
        <v>3278.37</v>
      </c>
      <c r="M952" s="1533">
        <f t="shared" si="133"/>
        <v>1.4719616760768309E-2</v>
      </c>
      <c r="N952" s="1534">
        <v>205.13800000000001</v>
      </c>
      <c r="O952" s="1360">
        <f t="shared" si="134"/>
        <v>3.0195527430704896</v>
      </c>
      <c r="P952" s="1360">
        <f t="shared" si="135"/>
        <v>883.17700564609856</v>
      </c>
      <c r="Q952" s="1360">
        <f t="shared" si="136"/>
        <v>181.17316458422937</v>
      </c>
      <c r="S952" s="55"/>
      <c r="T952" s="55"/>
    </row>
    <row r="953" spans="1:20" ht="12.75">
      <c r="A953" s="1530"/>
      <c r="B953" s="283">
        <v>6</v>
      </c>
      <c r="C953" s="259" t="s">
        <v>393</v>
      </c>
      <c r="D953" s="283">
        <v>7</v>
      </c>
      <c r="E953" s="283">
        <v>1955</v>
      </c>
      <c r="F953" s="1363">
        <v>9.1199999999999992</v>
      </c>
      <c r="G953" s="857"/>
      <c r="H953" s="857"/>
      <c r="I953" s="1363">
        <v>9.1199999999999992</v>
      </c>
      <c r="J953" s="1363">
        <v>326.22000000000003</v>
      </c>
      <c r="K953" s="1535">
        <v>9.1199999999999992</v>
      </c>
      <c r="L953" s="1363">
        <v>326.22000000000003</v>
      </c>
      <c r="M953" s="1533">
        <f t="shared" si="133"/>
        <v>2.7956593709766411E-2</v>
      </c>
      <c r="N953" s="1534">
        <v>205.13800000000001</v>
      </c>
      <c r="O953" s="1360">
        <f t="shared" si="134"/>
        <v>5.7349597204340625</v>
      </c>
      <c r="P953" s="1360">
        <f t="shared" si="135"/>
        <v>1677.3956225859847</v>
      </c>
      <c r="Q953" s="1360">
        <f t="shared" si="136"/>
        <v>344.09758322604375</v>
      </c>
      <c r="S953" s="55"/>
      <c r="T953" s="55"/>
    </row>
    <row r="954" spans="1:20" ht="12.75">
      <c r="A954" s="1530"/>
      <c r="B954" s="283"/>
      <c r="C954" s="259"/>
      <c r="D954" s="283"/>
      <c r="E954" s="283"/>
      <c r="F954" s="1363"/>
      <c r="G954" s="857"/>
      <c r="H954" s="857"/>
      <c r="I954" s="1363"/>
      <c r="J954" s="1363"/>
      <c r="K954" s="1536"/>
      <c r="L954" s="1363"/>
      <c r="M954" s="1533"/>
      <c r="N954" s="1534"/>
      <c r="O954" s="1360"/>
      <c r="P954" s="1360"/>
      <c r="Q954" s="1360"/>
      <c r="S954" s="55"/>
      <c r="T954" s="55"/>
    </row>
    <row r="955" spans="1:20" ht="12.75">
      <c r="A955" s="1530"/>
      <c r="B955" s="283"/>
      <c r="C955" s="259"/>
      <c r="D955" s="283"/>
      <c r="E955" s="283"/>
      <c r="F955" s="1363"/>
      <c r="G955" s="857"/>
      <c r="H955" s="857"/>
      <c r="I955" s="1363"/>
      <c r="J955" s="1363"/>
      <c r="K955" s="1536"/>
      <c r="L955" s="1363"/>
      <c r="M955" s="1533"/>
      <c r="N955" s="1534"/>
      <c r="O955" s="1360"/>
      <c r="P955" s="1360"/>
      <c r="Q955" s="1360"/>
      <c r="S955" s="55"/>
      <c r="T955" s="55"/>
    </row>
    <row r="956" spans="1:20" ht="12.75">
      <c r="A956" s="1530"/>
      <c r="B956" s="283"/>
      <c r="C956" s="259"/>
      <c r="D956" s="283"/>
      <c r="E956" s="283"/>
      <c r="F956" s="1363"/>
      <c r="G956" s="857"/>
      <c r="H956" s="857"/>
      <c r="I956" s="1363"/>
      <c r="J956" s="1363"/>
      <c r="K956" s="1536"/>
      <c r="L956" s="1363"/>
      <c r="M956" s="1533"/>
      <c r="N956" s="1534"/>
      <c r="O956" s="1360"/>
      <c r="P956" s="1360"/>
      <c r="Q956" s="1360"/>
      <c r="S956" s="55"/>
      <c r="T956" s="55"/>
    </row>
    <row r="957" spans="1:20" ht="13.5" thickBot="1">
      <c r="A957" s="1559"/>
      <c r="B957" s="319"/>
      <c r="C957" s="320"/>
      <c r="D957" s="319"/>
      <c r="E957" s="319"/>
      <c r="F957" s="1560"/>
      <c r="G957" s="1561"/>
      <c r="H957" s="1561"/>
      <c r="I957" s="1560"/>
      <c r="J957" s="1560"/>
      <c r="K957" s="1562"/>
      <c r="L957" s="1560"/>
      <c r="M957" s="1563"/>
      <c r="N957" s="1564"/>
      <c r="O957" s="1565"/>
      <c r="P957" s="1565"/>
      <c r="Q957" s="1565"/>
      <c r="S957" s="55"/>
      <c r="T957" s="55"/>
    </row>
    <row r="958" spans="1:20" ht="12.75">
      <c r="A958" s="1566" t="s">
        <v>185</v>
      </c>
      <c r="B958" s="1567">
        <v>1</v>
      </c>
      <c r="C958" s="1568" t="s">
        <v>394</v>
      </c>
      <c r="D958" s="1567">
        <v>8</v>
      </c>
      <c r="E958" s="1567">
        <v>1976</v>
      </c>
      <c r="F958" s="1569">
        <v>12.35</v>
      </c>
      <c r="G958" s="1570"/>
      <c r="H958" s="1570"/>
      <c r="I958" s="1569">
        <v>12.35</v>
      </c>
      <c r="J958" s="1569">
        <v>404.24</v>
      </c>
      <c r="K958" s="1571">
        <v>12.35</v>
      </c>
      <c r="L958" s="1569">
        <v>404.24</v>
      </c>
      <c r="M958" s="1572">
        <f t="shared" ref="M958:M964" si="137">K958/L958</f>
        <v>3.0551157728082326E-2</v>
      </c>
      <c r="N958" s="1573">
        <v>205.13800000000001</v>
      </c>
      <c r="O958" s="1574">
        <f t="shared" ref="O958:O964" si="138">K958*N958/J958</f>
        <v>6.267203394023352</v>
      </c>
      <c r="P958" s="1574">
        <f t="shared" ref="P958:P964" si="139">M958*60*1000</f>
        <v>1833.0694636849396</v>
      </c>
      <c r="Q958" s="1575">
        <f t="shared" ref="Q958:Q964" si="140">O958*60</f>
        <v>376.03220364140111</v>
      </c>
      <c r="S958" s="55"/>
      <c r="T958" s="55"/>
    </row>
    <row r="959" spans="1:20" ht="12.75">
      <c r="A959" s="1539"/>
      <c r="B959" s="1540">
        <v>2</v>
      </c>
      <c r="C959" s="1556" t="s">
        <v>395</v>
      </c>
      <c r="D959" s="1540">
        <v>9</v>
      </c>
      <c r="E959" s="1540">
        <v>1961</v>
      </c>
      <c r="F959" s="1541">
        <v>12.39</v>
      </c>
      <c r="G959" s="1542"/>
      <c r="H959" s="1542"/>
      <c r="I959" s="1541">
        <v>12.39</v>
      </c>
      <c r="J959" s="1541">
        <v>391.38</v>
      </c>
      <c r="K959" s="1543">
        <v>12.39</v>
      </c>
      <c r="L959" s="1541">
        <v>391.38</v>
      </c>
      <c r="M959" s="1544">
        <f t="shared" si="137"/>
        <v>3.1657212938831829E-2</v>
      </c>
      <c r="N959" s="1545">
        <v>205.13800000000001</v>
      </c>
      <c r="O959" s="1546">
        <f t="shared" si="138"/>
        <v>6.4940973478460844</v>
      </c>
      <c r="P959" s="1546">
        <f t="shared" si="139"/>
        <v>1899.4327763299098</v>
      </c>
      <c r="Q959" s="1547">
        <f t="shared" si="140"/>
        <v>389.64584087076508</v>
      </c>
      <c r="S959" s="55"/>
      <c r="T959" s="55"/>
    </row>
    <row r="960" spans="1:20" ht="12.75">
      <c r="A960" s="1539"/>
      <c r="B960" s="1540">
        <v>3</v>
      </c>
      <c r="C960" s="1556" t="s">
        <v>396</v>
      </c>
      <c r="D960" s="1540">
        <v>16</v>
      </c>
      <c r="E960" s="1540">
        <v>1964</v>
      </c>
      <c r="F960" s="1541">
        <v>18.53</v>
      </c>
      <c r="G960" s="1542"/>
      <c r="H960" s="1542"/>
      <c r="I960" s="1541">
        <v>18.53</v>
      </c>
      <c r="J960" s="1541">
        <v>606.77</v>
      </c>
      <c r="K960" s="1543">
        <v>18.53</v>
      </c>
      <c r="L960" s="1541">
        <v>606.77</v>
      </c>
      <c r="M960" s="1544">
        <f t="shared" si="137"/>
        <v>3.0538754387988861E-2</v>
      </c>
      <c r="N960" s="1545">
        <v>205.13800000000001</v>
      </c>
      <c r="O960" s="1546">
        <f t="shared" si="138"/>
        <v>6.2646589976432594</v>
      </c>
      <c r="P960" s="1546">
        <f t="shared" si="139"/>
        <v>1832.3252632793317</v>
      </c>
      <c r="Q960" s="1547">
        <f t="shared" si="140"/>
        <v>375.87953985859554</v>
      </c>
      <c r="S960" s="55"/>
      <c r="T960" s="55"/>
    </row>
    <row r="961" spans="1:20" ht="12.75">
      <c r="A961" s="1539"/>
      <c r="B961" s="1540">
        <v>4</v>
      </c>
      <c r="C961" s="1556" t="s">
        <v>397</v>
      </c>
      <c r="D961" s="1540">
        <v>24</v>
      </c>
      <c r="E961" s="1540">
        <v>1960</v>
      </c>
      <c r="F961" s="1541">
        <v>27.9</v>
      </c>
      <c r="G961" s="1542"/>
      <c r="H961" s="1542"/>
      <c r="I961" s="1541">
        <v>27.93</v>
      </c>
      <c r="J961" s="1541">
        <v>914.41</v>
      </c>
      <c r="K961" s="1543">
        <v>27.93</v>
      </c>
      <c r="L961" s="1541">
        <v>914.41</v>
      </c>
      <c r="M961" s="1544">
        <f t="shared" si="137"/>
        <v>3.0544285386205315E-2</v>
      </c>
      <c r="N961" s="1545">
        <v>205.13800000000001</v>
      </c>
      <c r="O961" s="1546">
        <f t="shared" si="138"/>
        <v>6.2657936155553857</v>
      </c>
      <c r="P961" s="1546">
        <f t="shared" si="139"/>
        <v>1832.657123172319</v>
      </c>
      <c r="Q961" s="1547">
        <f t="shared" si="140"/>
        <v>375.94761693332316</v>
      </c>
      <c r="S961" s="55"/>
      <c r="T961" s="55"/>
    </row>
    <row r="962" spans="1:20" ht="12.75">
      <c r="A962" s="1539"/>
      <c r="B962" s="1540">
        <v>5</v>
      </c>
      <c r="C962" s="1556" t="s">
        <v>398</v>
      </c>
      <c r="D962" s="1540">
        <v>24</v>
      </c>
      <c r="E962" s="1540">
        <v>1961</v>
      </c>
      <c r="F962" s="1541">
        <v>26.65</v>
      </c>
      <c r="G962" s="1542"/>
      <c r="H962" s="1542"/>
      <c r="I962" s="1541">
        <v>26.65</v>
      </c>
      <c r="J962" s="1541">
        <v>909.58</v>
      </c>
      <c r="K962" s="1543">
        <v>26.65</v>
      </c>
      <c r="L962" s="1541">
        <v>909.58</v>
      </c>
      <c r="M962" s="1544">
        <f t="shared" si="137"/>
        <v>2.9299237010488356E-2</v>
      </c>
      <c r="N962" s="1545">
        <v>205.13800000000001</v>
      </c>
      <c r="O962" s="1546">
        <f t="shared" si="138"/>
        <v>6.0103868818575608</v>
      </c>
      <c r="P962" s="1546">
        <f t="shared" si="139"/>
        <v>1757.9542206293013</v>
      </c>
      <c r="Q962" s="1547">
        <f t="shared" si="140"/>
        <v>360.62321291145366</v>
      </c>
      <c r="S962" s="55"/>
      <c r="T962" s="55"/>
    </row>
    <row r="963" spans="1:20" ht="12.75">
      <c r="A963" s="1539"/>
      <c r="B963" s="1540">
        <v>6</v>
      </c>
      <c r="C963" s="1556" t="s">
        <v>399</v>
      </c>
      <c r="D963" s="1540">
        <v>10</v>
      </c>
      <c r="E963" s="1540">
        <v>1938</v>
      </c>
      <c r="F963" s="1541">
        <v>9.31</v>
      </c>
      <c r="G963" s="1542"/>
      <c r="H963" s="1542"/>
      <c r="I963" s="1541">
        <v>9.31</v>
      </c>
      <c r="J963" s="1541">
        <v>304.82</v>
      </c>
      <c r="K963" s="1543">
        <v>9.31</v>
      </c>
      <c r="L963" s="1541">
        <v>304.82</v>
      </c>
      <c r="M963" s="1544">
        <f t="shared" si="137"/>
        <v>3.054261531395578E-2</v>
      </c>
      <c r="N963" s="1545">
        <v>205.13800000000001</v>
      </c>
      <c r="O963" s="1546">
        <f t="shared" si="138"/>
        <v>6.265451020274261</v>
      </c>
      <c r="P963" s="1546">
        <f t="shared" si="139"/>
        <v>1832.5569188373468</v>
      </c>
      <c r="Q963" s="1547">
        <f t="shared" si="140"/>
        <v>375.92706121645568</v>
      </c>
      <c r="S963" s="55"/>
      <c r="T963" s="55"/>
    </row>
    <row r="964" spans="1:20" ht="12.75">
      <c r="A964" s="1539"/>
      <c r="B964" s="1540">
        <v>7</v>
      </c>
      <c r="C964" s="1556" t="s">
        <v>400</v>
      </c>
      <c r="D964" s="1540">
        <v>8</v>
      </c>
      <c r="E964" s="1540">
        <v>1960</v>
      </c>
      <c r="F964" s="1541">
        <v>8.27</v>
      </c>
      <c r="G964" s="1542"/>
      <c r="H964" s="1542"/>
      <c r="I964" s="1541">
        <v>8.27</v>
      </c>
      <c r="J964" s="1541">
        <v>288.58</v>
      </c>
      <c r="K964" s="1543">
        <v>8.27</v>
      </c>
      <c r="L964" s="1541">
        <v>288.58</v>
      </c>
      <c r="M964" s="1544">
        <f t="shared" si="137"/>
        <v>2.8657564626793263E-2</v>
      </c>
      <c r="N964" s="1545">
        <v>205.13800000000001</v>
      </c>
      <c r="O964" s="1546">
        <f t="shared" si="138"/>
        <v>5.8787554924111172</v>
      </c>
      <c r="P964" s="1546">
        <f t="shared" si="139"/>
        <v>1719.4538776075958</v>
      </c>
      <c r="Q964" s="1547">
        <f t="shared" si="140"/>
        <v>352.72532954466703</v>
      </c>
      <c r="S964" s="55"/>
      <c r="T964" s="55"/>
    </row>
    <row r="965" spans="1:20" ht="12.75">
      <c r="A965" s="1539"/>
      <c r="B965" s="1540"/>
      <c r="C965" s="1556"/>
      <c r="D965" s="1540"/>
      <c r="E965" s="1540"/>
      <c r="F965" s="1541"/>
      <c r="G965" s="1542"/>
      <c r="H965" s="1542"/>
      <c r="I965" s="1541"/>
      <c r="J965" s="1541"/>
      <c r="K965" s="1543"/>
      <c r="L965" s="1541"/>
      <c r="M965" s="1544"/>
      <c r="N965" s="1545"/>
      <c r="O965" s="1546"/>
      <c r="P965" s="1546"/>
      <c r="Q965" s="1547"/>
      <c r="S965" s="55"/>
      <c r="T965" s="55"/>
    </row>
    <row r="966" spans="1:20" ht="12.75">
      <c r="A966" s="1539"/>
      <c r="B966" s="1540"/>
      <c r="C966" s="1556"/>
      <c r="D966" s="1540"/>
      <c r="E966" s="1540"/>
      <c r="F966" s="1541"/>
      <c r="G966" s="1542"/>
      <c r="H966" s="1542"/>
      <c r="I966" s="1541"/>
      <c r="J966" s="1541"/>
      <c r="K966" s="1543"/>
      <c r="L966" s="1541"/>
      <c r="M966" s="1544"/>
      <c r="N966" s="1545"/>
      <c r="O966" s="1546"/>
      <c r="P966" s="1546"/>
      <c r="Q966" s="1547"/>
      <c r="S966" s="55"/>
      <c r="T966" s="55"/>
    </row>
    <row r="967" spans="1:20" ht="13.5" thickBot="1">
      <c r="A967" s="1557"/>
      <c r="B967" s="1548"/>
      <c r="C967" s="1558"/>
      <c r="D967" s="1548"/>
      <c r="E967" s="1548"/>
      <c r="F967" s="1549"/>
      <c r="G967" s="1550"/>
      <c r="H967" s="1550"/>
      <c r="I967" s="1549"/>
      <c r="J967" s="1549"/>
      <c r="K967" s="1551"/>
      <c r="L967" s="1549"/>
      <c r="M967" s="1552"/>
      <c r="N967" s="1553"/>
      <c r="O967" s="1554"/>
      <c r="P967" s="1554"/>
      <c r="Q967" s="1555"/>
      <c r="S967" s="55"/>
      <c r="T967" s="55"/>
    </row>
    <row r="968" spans="1:20" ht="12.75">
      <c r="S968" s="55"/>
      <c r="T968" s="55"/>
    </row>
    <row r="969" spans="1:20" ht="12.75">
      <c r="S969" s="55"/>
      <c r="T969" s="55"/>
    </row>
    <row r="970" spans="1:20" ht="15">
      <c r="A970" s="1011" t="s">
        <v>43</v>
      </c>
      <c r="B970" s="1011"/>
      <c r="C970" s="1011"/>
      <c r="D970" s="1011"/>
      <c r="E970" s="1011"/>
      <c r="F970" s="1011"/>
      <c r="G970" s="1011"/>
      <c r="H970" s="1011"/>
      <c r="I970" s="1011"/>
      <c r="J970" s="1011"/>
      <c r="K970" s="1011"/>
      <c r="L970" s="1011"/>
      <c r="M970" s="1011"/>
      <c r="N970" s="1011"/>
      <c r="O970" s="1011"/>
      <c r="P970" s="1011"/>
      <c r="Q970" s="1011"/>
      <c r="S970" s="601"/>
      <c r="T970" s="601"/>
    </row>
    <row r="971" spans="1:20" ht="13.5" thickBot="1">
      <c r="A971" s="993" t="s">
        <v>804</v>
      </c>
      <c r="B971" s="993"/>
      <c r="C971" s="993"/>
      <c r="D971" s="993"/>
      <c r="E971" s="993"/>
      <c r="F971" s="993"/>
      <c r="G971" s="993"/>
      <c r="H971" s="993"/>
      <c r="I971" s="993"/>
      <c r="J971" s="993"/>
      <c r="K971" s="993"/>
      <c r="L971" s="993"/>
      <c r="M971" s="993"/>
      <c r="N971" s="993"/>
      <c r="O971" s="993"/>
      <c r="P971" s="993"/>
      <c r="Q971" s="993"/>
      <c r="S971" s="55"/>
      <c r="T971" s="55"/>
    </row>
    <row r="972" spans="1:20" ht="12.75" customHeight="1">
      <c r="A972" s="994" t="s">
        <v>1</v>
      </c>
      <c r="B972" s="997" t="s">
        <v>0</v>
      </c>
      <c r="C972" s="1000" t="s">
        <v>2</v>
      </c>
      <c r="D972" s="1000" t="s">
        <v>3</v>
      </c>
      <c r="E972" s="1000" t="s">
        <v>13</v>
      </c>
      <c r="F972" s="1004" t="s">
        <v>14</v>
      </c>
      <c r="G972" s="1005"/>
      <c r="H972" s="1005"/>
      <c r="I972" s="1006"/>
      <c r="J972" s="1000" t="s">
        <v>4</v>
      </c>
      <c r="K972" s="1000" t="s">
        <v>15</v>
      </c>
      <c r="L972" s="1000" t="s">
        <v>5</v>
      </c>
      <c r="M972" s="1000" t="s">
        <v>6</v>
      </c>
      <c r="N972" s="1000" t="s">
        <v>16</v>
      </c>
      <c r="O972" s="1000" t="s">
        <v>17</v>
      </c>
      <c r="P972" s="1027" t="s">
        <v>25</v>
      </c>
      <c r="Q972" s="1009" t="s">
        <v>26</v>
      </c>
      <c r="S972" s="55"/>
      <c r="T972" s="55"/>
    </row>
    <row r="973" spans="1:20" s="2" customFormat="1" ht="33.75">
      <c r="A973" s="995"/>
      <c r="B973" s="998"/>
      <c r="C973" s="1001"/>
      <c r="D973" s="1003"/>
      <c r="E973" s="1003"/>
      <c r="F973" s="21" t="s">
        <v>18</v>
      </c>
      <c r="G973" s="21" t="s">
        <v>19</v>
      </c>
      <c r="H973" s="21" t="s">
        <v>20</v>
      </c>
      <c r="I973" s="21" t="s">
        <v>21</v>
      </c>
      <c r="J973" s="1003"/>
      <c r="K973" s="1003"/>
      <c r="L973" s="1003"/>
      <c r="M973" s="1003"/>
      <c r="N973" s="1003"/>
      <c r="O973" s="1003"/>
      <c r="P973" s="1028"/>
      <c r="Q973" s="1010"/>
      <c r="S973" s="55"/>
      <c r="T973" s="55"/>
    </row>
    <row r="974" spans="1:20" s="3" customFormat="1" ht="13.5" customHeight="1" thickBot="1">
      <c r="A974" s="995"/>
      <c r="B974" s="998"/>
      <c r="C974" s="1002"/>
      <c r="D974" s="40" t="s">
        <v>7</v>
      </c>
      <c r="E974" s="40" t="s">
        <v>8</v>
      </c>
      <c r="F974" s="40" t="s">
        <v>9</v>
      </c>
      <c r="G974" s="40" t="s">
        <v>9</v>
      </c>
      <c r="H974" s="40" t="s">
        <v>9</v>
      </c>
      <c r="I974" s="40" t="s">
        <v>9</v>
      </c>
      <c r="J974" s="40" t="s">
        <v>22</v>
      </c>
      <c r="K974" s="40" t="s">
        <v>9</v>
      </c>
      <c r="L974" s="40" t="s">
        <v>22</v>
      </c>
      <c r="M974" s="40" t="s">
        <v>23</v>
      </c>
      <c r="N974" s="40" t="s">
        <v>10</v>
      </c>
      <c r="O974" s="40" t="s">
        <v>24</v>
      </c>
      <c r="P974" s="46" t="s">
        <v>27</v>
      </c>
      <c r="Q974" s="42" t="s">
        <v>28</v>
      </c>
      <c r="S974" s="55"/>
      <c r="T974" s="55"/>
    </row>
    <row r="975" spans="1:20" ht="12.75" customHeight="1">
      <c r="A975" s="1017" t="s">
        <v>11</v>
      </c>
      <c r="B975" s="60">
        <v>1</v>
      </c>
      <c r="C975" s="427" t="s">
        <v>270</v>
      </c>
      <c r="D975" s="1136">
        <v>60</v>
      </c>
      <c r="E975" s="1136" t="s">
        <v>627</v>
      </c>
      <c r="F975" s="1289">
        <f>SUM(G975:I975)</f>
        <v>36.079000000000001</v>
      </c>
      <c r="G975" s="1289">
        <v>5.3029999999999999</v>
      </c>
      <c r="H975" s="1289">
        <v>9.1660000000000004</v>
      </c>
      <c r="I975" s="1289">
        <v>21.61</v>
      </c>
      <c r="J975" s="672"/>
      <c r="K975" s="1206">
        <f>I975</f>
        <v>21.61</v>
      </c>
      <c r="L975" s="1139">
        <v>3374.49</v>
      </c>
      <c r="M975" s="1138">
        <f>K975/L975</f>
        <v>6.4039306680416892E-3</v>
      </c>
      <c r="N975" s="1139">
        <v>246.12200000000001</v>
      </c>
      <c r="O975" s="1290">
        <f>M975*N975</f>
        <v>1.5761482238797566</v>
      </c>
      <c r="P975" s="1290">
        <f>M975*60*1000</f>
        <v>384.23584008250134</v>
      </c>
      <c r="Q975" s="554">
        <f>P975*N975/1000</f>
        <v>94.568893432785387</v>
      </c>
      <c r="R975" s="6"/>
      <c r="S975" s="55"/>
      <c r="T975" s="55"/>
    </row>
    <row r="976" spans="1:20" ht="12.75">
      <c r="A976" s="1018"/>
      <c r="B976" s="57">
        <v>2</v>
      </c>
      <c r="C976" s="430"/>
      <c r="D976" s="377"/>
      <c r="E976" s="377"/>
      <c r="F976" s="380"/>
      <c r="G976" s="380"/>
      <c r="H976" s="380"/>
      <c r="I976" s="380"/>
      <c r="J976" s="380"/>
      <c r="K976" s="494"/>
      <c r="L976" s="380"/>
      <c r="M976" s="431"/>
      <c r="N976" s="477"/>
      <c r="O976" s="382"/>
      <c r="P976" s="227"/>
      <c r="Q976" s="383"/>
      <c r="R976" s="6"/>
      <c r="S976" s="55"/>
      <c r="T976" s="55"/>
    </row>
    <row r="977" spans="1:20" ht="12.75">
      <c r="A977" s="1018"/>
      <c r="B977" s="57">
        <v>3</v>
      </c>
      <c r="C977" s="430"/>
      <c r="D977" s="377"/>
      <c r="E977" s="377"/>
      <c r="F977" s="380"/>
      <c r="G977" s="380"/>
      <c r="H977" s="380"/>
      <c r="I977" s="380"/>
      <c r="J977" s="380"/>
      <c r="K977" s="494"/>
      <c r="L977" s="380"/>
      <c r="M977" s="431"/>
      <c r="N977" s="477"/>
      <c r="O977" s="382"/>
      <c r="P977" s="227"/>
      <c r="Q977" s="383"/>
      <c r="R977" s="6"/>
      <c r="S977" s="55"/>
      <c r="T977" s="55"/>
    </row>
    <row r="978" spans="1:20" ht="12.75">
      <c r="A978" s="1018"/>
      <c r="B978" s="18">
        <v>4</v>
      </c>
      <c r="C978" s="430"/>
      <c r="D978" s="377"/>
      <c r="E978" s="377"/>
      <c r="F978" s="380"/>
      <c r="G978" s="380"/>
      <c r="H978" s="380"/>
      <c r="I978" s="380"/>
      <c r="J978" s="380"/>
      <c r="K978" s="494"/>
      <c r="L978" s="380"/>
      <c r="M978" s="431"/>
      <c r="N978" s="477"/>
      <c r="O978" s="382"/>
      <c r="P978" s="227"/>
      <c r="Q978" s="383"/>
      <c r="R978" s="6"/>
      <c r="S978" s="55"/>
      <c r="T978" s="55"/>
    </row>
    <row r="979" spans="1:20" ht="12.75">
      <c r="A979" s="1018"/>
      <c r="B979" s="18">
        <v>5</v>
      </c>
      <c r="C979" s="430"/>
      <c r="D979" s="377"/>
      <c r="E979" s="377"/>
      <c r="F979" s="380"/>
      <c r="G979" s="380"/>
      <c r="H979" s="380"/>
      <c r="I979" s="380"/>
      <c r="J979" s="380"/>
      <c r="K979" s="494"/>
      <c r="L979" s="380"/>
      <c r="M979" s="431"/>
      <c r="N979" s="477"/>
      <c r="O979" s="382"/>
      <c r="P979" s="227"/>
      <c r="Q979" s="383"/>
      <c r="R979" s="6"/>
      <c r="S979" s="55"/>
      <c r="T979" s="55"/>
    </row>
    <row r="980" spans="1:20" ht="12.75">
      <c r="A980" s="1018"/>
      <c r="B980" s="18">
        <v>6</v>
      </c>
      <c r="C980" s="430"/>
      <c r="D980" s="377"/>
      <c r="E980" s="377"/>
      <c r="F980" s="380"/>
      <c r="G980" s="380"/>
      <c r="H980" s="380"/>
      <c r="I980" s="380"/>
      <c r="J980" s="380"/>
      <c r="K980" s="494"/>
      <c r="L980" s="380"/>
      <c r="M980" s="431"/>
      <c r="N980" s="477"/>
      <c r="O980" s="382"/>
      <c r="P980" s="227"/>
      <c r="Q980" s="383"/>
      <c r="R980" s="6"/>
      <c r="S980" s="55"/>
      <c r="T980" s="55"/>
    </row>
    <row r="981" spans="1:20" ht="12.75">
      <c r="A981" s="1018"/>
      <c r="B981" s="18">
        <v>7</v>
      </c>
      <c r="C981" s="430"/>
      <c r="D981" s="377"/>
      <c r="E981" s="377"/>
      <c r="F981" s="380"/>
      <c r="G981" s="380"/>
      <c r="H981" s="380"/>
      <c r="I981" s="380"/>
      <c r="J981" s="380"/>
      <c r="K981" s="494"/>
      <c r="L981" s="380"/>
      <c r="M981" s="431"/>
      <c r="N981" s="477"/>
      <c r="O981" s="382"/>
      <c r="P981" s="227"/>
      <c r="Q981" s="383"/>
      <c r="R981" s="6"/>
      <c r="S981" s="55"/>
      <c r="T981" s="55"/>
    </row>
    <row r="982" spans="1:20" ht="12.75">
      <c r="A982" s="1018"/>
      <c r="B982" s="18">
        <v>8</v>
      </c>
      <c r="C982" s="430"/>
      <c r="D982" s="377"/>
      <c r="E982" s="377"/>
      <c r="F982" s="380"/>
      <c r="G982" s="380"/>
      <c r="H982" s="380"/>
      <c r="I982" s="380"/>
      <c r="J982" s="380"/>
      <c r="K982" s="494"/>
      <c r="L982" s="380"/>
      <c r="M982" s="431"/>
      <c r="N982" s="477"/>
      <c r="O982" s="382"/>
      <c r="P982" s="227"/>
      <c r="Q982" s="383"/>
      <c r="R982" s="6"/>
      <c r="S982" s="55"/>
      <c r="T982" s="55"/>
    </row>
    <row r="983" spans="1:20" ht="13.5" customHeight="1">
      <c r="A983" s="1018"/>
      <c r="B983" s="18">
        <v>9</v>
      </c>
      <c r="C983" s="430"/>
      <c r="D983" s="377"/>
      <c r="E983" s="377"/>
      <c r="F983" s="380"/>
      <c r="G983" s="380"/>
      <c r="H983" s="380"/>
      <c r="I983" s="380"/>
      <c r="J983" s="380"/>
      <c r="K983" s="494"/>
      <c r="L983" s="380"/>
      <c r="M983" s="431"/>
      <c r="N983" s="477"/>
      <c r="O983" s="382"/>
      <c r="P983" s="227"/>
      <c r="Q983" s="383"/>
      <c r="R983" s="6"/>
      <c r="S983" s="55"/>
      <c r="T983" s="55"/>
    </row>
    <row r="984" spans="1:20" ht="13.5" customHeight="1" thickBot="1">
      <c r="A984" s="1019"/>
      <c r="B984" s="44">
        <v>10</v>
      </c>
      <c r="C984" s="432"/>
      <c r="D984" s="433"/>
      <c r="E984" s="433"/>
      <c r="F984" s="479"/>
      <c r="G984" s="479"/>
      <c r="H984" s="479"/>
      <c r="I984" s="479"/>
      <c r="J984" s="479"/>
      <c r="K984" s="495"/>
      <c r="L984" s="479"/>
      <c r="M984" s="434"/>
      <c r="N984" s="435"/>
      <c r="O984" s="315"/>
      <c r="P984" s="436"/>
      <c r="Q984" s="437"/>
      <c r="R984" s="6"/>
      <c r="S984" s="55"/>
      <c r="T984" s="55"/>
    </row>
    <row r="985" spans="1:20" ht="12.75">
      <c r="A985" s="1072" t="s">
        <v>29</v>
      </c>
      <c r="B985" s="47">
        <v>1</v>
      </c>
      <c r="C985" s="1299" t="s">
        <v>628</v>
      </c>
      <c r="D985" s="1149">
        <v>18</v>
      </c>
      <c r="E985" s="1149" t="s">
        <v>627</v>
      </c>
      <c r="F985" s="1291">
        <f>SUM(G985:I985)</f>
        <v>16.46</v>
      </c>
      <c r="G985" s="1218">
        <v>1.45</v>
      </c>
      <c r="H985" s="1218">
        <v>2.8</v>
      </c>
      <c r="I985" s="1219">
        <v>12.21</v>
      </c>
      <c r="J985" s="1151"/>
      <c r="K985" s="1292">
        <f>I985</f>
        <v>12.21</v>
      </c>
      <c r="L985" s="1220">
        <v>1136.43</v>
      </c>
      <c r="M985" s="1153">
        <f>K985/L985</f>
        <v>1.0744172540323645E-2</v>
      </c>
      <c r="N985" s="1154">
        <v>246.12</v>
      </c>
      <c r="O985" s="1155">
        <f t="shared" ref="O985:O996" si="141">M985*N985</f>
        <v>2.6443557456244555</v>
      </c>
      <c r="P985" s="1155">
        <f t="shared" ref="P985:P995" si="142">M985*60*1000</f>
        <v>644.65035241941871</v>
      </c>
      <c r="Q985" s="1156">
        <f t="shared" ref="Q985:Q995" si="143">P985*N985/1000</f>
        <v>158.66134473746732</v>
      </c>
      <c r="S985" s="55"/>
      <c r="T985" s="55"/>
    </row>
    <row r="986" spans="1:20" ht="12.75">
      <c r="A986" s="1073"/>
      <c r="B986" s="65">
        <v>2</v>
      </c>
      <c r="C986" s="1159" t="s">
        <v>271</v>
      </c>
      <c r="D986" s="1149">
        <v>20</v>
      </c>
      <c r="E986" s="1149" t="s">
        <v>627</v>
      </c>
      <c r="F986" s="1219">
        <f t="shared" ref="F986:F998" si="144">SUM(G986:I986)</f>
        <v>19.568000000000001</v>
      </c>
      <c r="G986" s="1219">
        <v>0.83</v>
      </c>
      <c r="H986" s="1219">
        <v>3.2</v>
      </c>
      <c r="I986" s="1219">
        <v>15.538</v>
      </c>
      <c r="J986" s="1150"/>
      <c r="K986" s="1293">
        <f t="shared" ref="K986:K994" si="145">I986</f>
        <v>15.538</v>
      </c>
      <c r="L986" s="1158">
        <v>1061.52</v>
      </c>
      <c r="M986" s="1153">
        <f>K986/L986</f>
        <v>1.463750094204537E-2</v>
      </c>
      <c r="N986" s="1154">
        <v>246.12</v>
      </c>
      <c r="O986" s="1155">
        <f t="shared" si="141"/>
        <v>3.6025817318562066</v>
      </c>
      <c r="P986" s="1155">
        <f t="shared" si="142"/>
        <v>878.25005652272228</v>
      </c>
      <c r="Q986" s="1156">
        <f t="shared" si="143"/>
        <v>216.1549039113724</v>
      </c>
      <c r="S986" s="55"/>
      <c r="T986" s="55"/>
    </row>
    <row r="987" spans="1:20" ht="12.75">
      <c r="A987" s="1073"/>
      <c r="B987" s="20">
        <v>3</v>
      </c>
      <c r="C987" s="1159" t="s">
        <v>467</v>
      </c>
      <c r="D987" s="1149">
        <v>18</v>
      </c>
      <c r="E987" s="1149" t="s">
        <v>627</v>
      </c>
      <c r="F987" s="1219">
        <f t="shared" si="144"/>
        <v>17.349</v>
      </c>
      <c r="G987" s="1219">
        <v>0.97199999999999998</v>
      </c>
      <c r="H987" s="1219">
        <v>3.04</v>
      </c>
      <c r="I987" s="1219">
        <v>13.337</v>
      </c>
      <c r="J987" s="1150"/>
      <c r="K987" s="1293">
        <f t="shared" si="145"/>
        <v>13.337</v>
      </c>
      <c r="L987" s="1158">
        <v>966.6</v>
      </c>
      <c r="M987" s="1160">
        <f t="shared" ref="M987:M994" si="146">K987/L987</f>
        <v>1.3797848127457065E-2</v>
      </c>
      <c r="N987" s="1154">
        <v>246.12</v>
      </c>
      <c r="O987" s="1155">
        <f t="shared" si="141"/>
        <v>3.3959263811297329</v>
      </c>
      <c r="P987" s="1155">
        <f t="shared" si="142"/>
        <v>827.87088764742384</v>
      </c>
      <c r="Q987" s="1161">
        <f t="shared" si="143"/>
        <v>203.75558286778397</v>
      </c>
      <c r="S987" s="55"/>
      <c r="T987" s="55"/>
    </row>
    <row r="988" spans="1:20" ht="12.75">
      <c r="A988" s="1073"/>
      <c r="B988" s="20">
        <v>4</v>
      </c>
      <c r="C988" s="1159" t="s">
        <v>805</v>
      </c>
      <c r="D988" s="1149">
        <v>38</v>
      </c>
      <c r="E988" s="1149" t="s">
        <v>627</v>
      </c>
      <c r="F988" s="1219">
        <f t="shared" si="144"/>
        <v>20.149999999999999</v>
      </c>
      <c r="G988" s="1219">
        <v>0.36799999999999999</v>
      </c>
      <c r="H988" s="1219">
        <v>0.18</v>
      </c>
      <c r="I988" s="1219">
        <v>19.602</v>
      </c>
      <c r="J988" s="1150"/>
      <c r="K988" s="1293">
        <f t="shared" si="145"/>
        <v>19.602</v>
      </c>
      <c r="L988" s="1158">
        <v>1477.51</v>
      </c>
      <c r="M988" s="1160">
        <f t="shared" si="146"/>
        <v>1.3266915283145293E-2</v>
      </c>
      <c r="N988" s="1154">
        <v>246.12</v>
      </c>
      <c r="O988" s="1162">
        <f t="shared" si="141"/>
        <v>3.2652531894877193</v>
      </c>
      <c r="P988" s="1155">
        <f t="shared" si="142"/>
        <v>796.01491698871746</v>
      </c>
      <c r="Q988" s="1161">
        <f t="shared" si="143"/>
        <v>195.91519136926314</v>
      </c>
      <c r="S988" s="55"/>
      <c r="T988" s="55"/>
    </row>
    <row r="989" spans="1:20" ht="12.75">
      <c r="A989" s="1073"/>
      <c r="B989" s="20">
        <v>5</v>
      </c>
      <c r="C989" s="1159" t="s">
        <v>537</v>
      </c>
      <c r="D989" s="1149">
        <v>10</v>
      </c>
      <c r="E989" s="1149" t="s">
        <v>627</v>
      </c>
      <c r="F989" s="1219">
        <f t="shared" si="144"/>
        <v>11.287000000000001</v>
      </c>
      <c r="G989" s="1219">
        <v>0.94399999999999995</v>
      </c>
      <c r="H989" s="1219">
        <v>1.5329999999999999</v>
      </c>
      <c r="I989" s="1219">
        <v>8.81</v>
      </c>
      <c r="J989" s="1150"/>
      <c r="K989" s="1293">
        <f t="shared" si="145"/>
        <v>8.81</v>
      </c>
      <c r="L989" s="1158">
        <v>641.72</v>
      </c>
      <c r="M989" s="1160">
        <f t="shared" si="146"/>
        <v>1.3728729040703111E-2</v>
      </c>
      <c r="N989" s="1154">
        <v>246.12</v>
      </c>
      <c r="O989" s="1162">
        <f t="shared" si="141"/>
        <v>3.3789147914978499</v>
      </c>
      <c r="P989" s="1155">
        <f t="shared" si="142"/>
        <v>823.72374244218668</v>
      </c>
      <c r="Q989" s="1161">
        <f t="shared" si="143"/>
        <v>202.73488748987097</v>
      </c>
      <c r="S989" s="55"/>
      <c r="T989" s="55"/>
    </row>
    <row r="990" spans="1:20" ht="12.75">
      <c r="A990" s="1073"/>
      <c r="B990" s="20">
        <v>6</v>
      </c>
      <c r="C990" s="1159" t="s">
        <v>468</v>
      </c>
      <c r="D990" s="1149">
        <v>12</v>
      </c>
      <c r="E990" s="1149" t="s">
        <v>627</v>
      </c>
      <c r="F990" s="1219">
        <f t="shared" si="144"/>
        <v>10.254</v>
      </c>
      <c r="G990" s="1219">
        <v>0.69699999999999995</v>
      </c>
      <c r="H990" s="1219">
        <v>1.92</v>
      </c>
      <c r="I990" s="1219">
        <v>7.6369999999999996</v>
      </c>
      <c r="J990" s="1150"/>
      <c r="K990" s="1293">
        <f t="shared" si="145"/>
        <v>7.6369999999999996</v>
      </c>
      <c r="L990" s="1158">
        <v>533.79999999999995</v>
      </c>
      <c r="M990" s="1160">
        <f t="shared" si="146"/>
        <v>1.4306856500562008E-2</v>
      </c>
      <c r="N990" s="1154">
        <v>246.12</v>
      </c>
      <c r="O990" s="1162">
        <f t="shared" si="141"/>
        <v>3.5212035219183218</v>
      </c>
      <c r="P990" s="1155">
        <f t="shared" si="142"/>
        <v>858.41139003372052</v>
      </c>
      <c r="Q990" s="1161">
        <f t="shared" si="143"/>
        <v>211.2722113150993</v>
      </c>
      <c r="S990" s="55"/>
      <c r="T990" s="55"/>
    </row>
    <row r="991" spans="1:20" ht="12.75">
      <c r="A991" s="1073"/>
      <c r="B991" s="20">
        <v>7</v>
      </c>
      <c r="C991" s="1159" t="s">
        <v>806</v>
      </c>
      <c r="D991" s="1149">
        <v>45</v>
      </c>
      <c r="E991" s="1149" t="s">
        <v>627</v>
      </c>
      <c r="F991" s="1219">
        <f t="shared" si="144"/>
        <v>40.248999999999995</v>
      </c>
      <c r="G991" s="1219">
        <v>4.6779999999999999</v>
      </c>
      <c r="H991" s="1219">
        <v>7.2</v>
      </c>
      <c r="I991" s="1219">
        <v>28.370999999999999</v>
      </c>
      <c r="J991" s="1150"/>
      <c r="K991" s="1293">
        <f t="shared" si="145"/>
        <v>28.370999999999999</v>
      </c>
      <c r="L991" s="1158">
        <v>2227.9699999999998</v>
      </c>
      <c r="M991" s="1160">
        <f t="shared" si="146"/>
        <v>1.2734013474149115E-2</v>
      </c>
      <c r="N991" s="1154">
        <v>246.12</v>
      </c>
      <c r="O991" s="1162">
        <f t="shared" si="141"/>
        <v>3.1340953962575804</v>
      </c>
      <c r="P991" s="1155">
        <f t="shared" si="142"/>
        <v>764.04080844894679</v>
      </c>
      <c r="Q991" s="1161">
        <f t="shared" si="143"/>
        <v>188.0457237754548</v>
      </c>
      <c r="S991" s="55"/>
      <c r="T991" s="55"/>
    </row>
    <row r="992" spans="1:20" ht="12.75">
      <c r="A992" s="1073"/>
      <c r="B992" s="20">
        <v>8</v>
      </c>
      <c r="C992" s="1159" t="s">
        <v>807</v>
      </c>
      <c r="D992" s="1149">
        <v>45</v>
      </c>
      <c r="E992" s="1149" t="s">
        <v>627</v>
      </c>
      <c r="F992" s="1219">
        <f t="shared" si="144"/>
        <v>43.168999999999997</v>
      </c>
      <c r="G992" s="1219">
        <v>3.9289999999999998</v>
      </c>
      <c r="H992" s="1219">
        <v>7.2</v>
      </c>
      <c r="I992" s="1219">
        <v>32.04</v>
      </c>
      <c r="J992" s="1150"/>
      <c r="K992" s="1293">
        <f t="shared" si="145"/>
        <v>32.04</v>
      </c>
      <c r="L992" s="1158">
        <v>2197.37</v>
      </c>
      <c r="M992" s="1160">
        <f t="shared" si="146"/>
        <v>1.4581067366897701E-2</v>
      </c>
      <c r="N992" s="1154">
        <v>246.12</v>
      </c>
      <c r="O992" s="1162">
        <f t="shared" si="141"/>
        <v>3.5886923003408624</v>
      </c>
      <c r="P992" s="1155">
        <f t="shared" si="142"/>
        <v>874.86404201386199</v>
      </c>
      <c r="Q992" s="1161">
        <f t="shared" si="143"/>
        <v>215.32153802045173</v>
      </c>
      <c r="S992" s="55"/>
      <c r="T992" s="55"/>
    </row>
    <row r="993" spans="1:20" ht="12.75">
      <c r="A993" s="1073"/>
      <c r="B993" s="48">
        <v>9</v>
      </c>
      <c r="C993" s="1159" t="s">
        <v>808</v>
      </c>
      <c r="D993" s="1149">
        <v>35</v>
      </c>
      <c r="E993" s="1149" t="s">
        <v>627</v>
      </c>
      <c r="F993" s="1219">
        <f t="shared" si="144"/>
        <v>34.111999999999995</v>
      </c>
      <c r="G993" s="1219">
        <v>4.4580000000000002</v>
      </c>
      <c r="H993" s="1219">
        <v>5.28</v>
      </c>
      <c r="I993" s="1219">
        <v>24.373999999999999</v>
      </c>
      <c r="J993" s="1150"/>
      <c r="K993" s="1293">
        <f t="shared" si="145"/>
        <v>24.373999999999999</v>
      </c>
      <c r="L993" s="1158">
        <v>2125.33</v>
      </c>
      <c r="M993" s="1160">
        <f t="shared" si="146"/>
        <v>1.1468336681832938E-2</v>
      </c>
      <c r="N993" s="1154">
        <v>246.12</v>
      </c>
      <c r="O993" s="1162">
        <f t="shared" si="141"/>
        <v>2.8225870241327229</v>
      </c>
      <c r="P993" s="1155">
        <f t="shared" si="142"/>
        <v>688.10020090997625</v>
      </c>
      <c r="Q993" s="1161">
        <f t="shared" si="143"/>
        <v>169.35522144796334</v>
      </c>
      <c r="S993" s="55"/>
      <c r="T993" s="55"/>
    </row>
    <row r="994" spans="1:20" ht="13.5" thickBot="1">
      <c r="A994" s="1074"/>
      <c r="B994" s="48">
        <v>10</v>
      </c>
      <c r="C994" s="1223" t="s">
        <v>809</v>
      </c>
      <c r="D994" s="1224">
        <v>40</v>
      </c>
      <c r="E994" s="1224" t="s">
        <v>627</v>
      </c>
      <c r="F994" s="1225">
        <f t="shared" si="144"/>
        <v>38.838999999999999</v>
      </c>
      <c r="G994" s="1225">
        <v>5.609</v>
      </c>
      <c r="H994" s="1225">
        <v>6.4</v>
      </c>
      <c r="I994" s="1225">
        <v>26.83</v>
      </c>
      <c r="J994" s="1294"/>
      <c r="K994" s="1295">
        <f t="shared" si="145"/>
        <v>26.83</v>
      </c>
      <c r="L994" s="1226">
        <v>2329.23</v>
      </c>
      <c r="M994" s="1228">
        <f t="shared" si="146"/>
        <v>1.1518828110577315E-2</v>
      </c>
      <c r="N994" s="1226">
        <v>246.12</v>
      </c>
      <c r="O994" s="1229">
        <f t="shared" si="141"/>
        <v>2.8350139745752889</v>
      </c>
      <c r="P994" s="1229">
        <f t="shared" si="142"/>
        <v>691.12968663463892</v>
      </c>
      <c r="Q994" s="1230">
        <f t="shared" si="143"/>
        <v>170.10083847451733</v>
      </c>
      <c r="S994" s="55"/>
      <c r="T994" s="55"/>
    </row>
    <row r="995" spans="1:20" ht="12.75">
      <c r="A995" s="1075" t="s">
        <v>30</v>
      </c>
      <c r="B995" s="98">
        <v>1</v>
      </c>
      <c r="C995" s="1163" t="s">
        <v>109</v>
      </c>
      <c r="D995" s="1164">
        <v>35</v>
      </c>
      <c r="E995" s="1296" t="s">
        <v>627</v>
      </c>
      <c r="F995" s="1297">
        <f t="shared" si="144"/>
        <v>22.29</v>
      </c>
      <c r="G995" s="1231">
        <v>0</v>
      </c>
      <c r="H995" s="1231">
        <v>0</v>
      </c>
      <c r="I995" s="1231">
        <v>22.29</v>
      </c>
      <c r="J995" s="561"/>
      <c r="K995" s="1298">
        <f>I995</f>
        <v>22.29</v>
      </c>
      <c r="L995" s="1168">
        <v>1229.18</v>
      </c>
      <c r="M995" s="1167">
        <f>K995/L995</f>
        <v>1.8134040579898793E-2</v>
      </c>
      <c r="N995" s="1168">
        <v>246.12</v>
      </c>
      <c r="O995" s="1169">
        <f>M995*N995</f>
        <v>4.4631500675246913</v>
      </c>
      <c r="P995" s="1169">
        <f>M995*60*1000</f>
        <v>1088.0424347939274</v>
      </c>
      <c r="Q995" s="1170">
        <f>P995*N995/1000</f>
        <v>267.78900405148141</v>
      </c>
      <c r="S995" s="55"/>
      <c r="T995" s="55"/>
    </row>
    <row r="996" spans="1:20" ht="12.75">
      <c r="A996" s="1077"/>
      <c r="B996" s="99">
        <v>2</v>
      </c>
      <c r="C996" s="1171" t="s">
        <v>110</v>
      </c>
      <c r="D996" s="1172">
        <v>8</v>
      </c>
      <c r="E996" s="1172" t="s">
        <v>627</v>
      </c>
      <c r="F996" s="1232">
        <f t="shared" si="144"/>
        <v>7.3140000000000001</v>
      </c>
      <c r="G996" s="1232">
        <v>0</v>
      </c>
      <c r="H996" s="1232">
        <v>0</v>
      </c>
      <c r="I996" s="1232">
        <v>7.3140000000000001</v>
      </c>
      <c r="J996" s="565"/>
      <c r="K996" s="1298">
        <f>I996</f>
        <v>7.3140000000000001</v>
      </c>
      <c r="L996" s="1174">
        <v>378.95</v>
      </c>
      <c r="M996" s="564">
        <f t="shared" ref="M996:M998" si="147">K996/L996</f>
        <v>1.93006993006993E-2</v>
      </c>
      <c r="N996" s="1168">
        <v>246.12</v>
      </c>
      <c r="O996" s="566">
        <f t="shared" ref="O996:O998" si="148">M996*N996</f>
        <v>4.7502881118881115</v>
      </c>
      <c r="P996" s="1169">
        <f t="shared" ref="P996:P998" si="149">M996*60*1000</f>
        <v>1158.0419580419582</v>
      </c>
      <c r="Q996" s="567">
        <f t="shared" ref="Q996:Q998" si="150">P996*N996/1000</f>
        <v>285.01728671328675</v>
      </c>
      <c r="S996" s="55"/>
      <c r="T996" s="55"/>
    </row>
    <row r="997" spans="1:20" ht="12.75">
      <c r="A997" s="1077"/>
      <c r="B997" s="99">
        <v>3</v>
      </c>
      <c r="C997" s="1171" t="s">
        <v>108</v>
      </c>
      <c r="D997" s="1172">
        <v>8</v>
      </c>
      <c r="E997" s="1172" t="s">
        <v>627</v>
      </c>
      <c r="F997" s="1232">
        <f t="shared" si="144"/>
        <v>8.1229999999999993</v>
      </c>
      <c r="G997" s="1232">
        <v>5.7000000000000002E-2</v>
      </c>
      <c r="H997" s="1232">
        <v>0.02</v>
      </c>
      <c r="I997" s="1232">
        <v>8.0459999999999994</v>
      </c>
      <c r="J997" s="565"/>
      <c r="K997" s="1298">
        <f>I997</f>
        <v>8.0459999999999994</v>
      </c>
      <c r="L997" s="1174">
        <v>389.52</v>
      </c>
      <c r="M997" s="564">
        <f t="shared" si="147"/>
        <v>2.065619223659889E-2</v>
      </c>
      <c r="N997" s="1168">
        <v>246.12</v>
      </c>
      <c r="O997" s="566">
        <f t="shared" si="148"/>
        <v>5.0839020332717189</v>
      </c>
      <c r="P997" s="1169">
        <f t="shared" si="149"/>
        <v>1239.3715341959335</v>
      </c>
      <c r="Q997" s="567">
        <f t="shared" si="150"/>
        <v>305.03412199630316</v>
      </c>
      <c r="S997" s="55"/>
      <c r="T997" s="55"/>
    </row>
    <row r="998" spans="1:20" ht="12.75">
      <c r="A998" s="1077"/>
      <c r="B998" s="99">
        <v>4</v>
      </c>
      <c r="C998" s="1171" t="s">
        <v>629</v>
      </c>
      <c r="D998" s="1172">
        <v>42</v>
      </c>
      <c r="E998" s="1172" t="s">
        <v>627</v>
      </c>
      <c r="F998" s="1232">
        <f t="shared" si="144"/>
        <v>22.04</v>
      </c>
      <c r="G998" s="1232">
        <v>0</v>
      </c>
      <c r="H998" s="1232">
        <v>0</v>
      </c>
      <c r="I998" s="1232">
        <v>22.04</v>
      </c>
      <c r="J998" s="565"/>
      <c r="K998" s="1298">
        <f>I998</f>
        <v>22.04</v>
      </c>
      <c r="L998" s="1174">
        <v>1067.17</v>
      </c>
      <c r="M998" s="564">
        <f t="shared" si="147"/>
        <v>2.065275448147905E-2</v>
      </c>
      <c r="N998" s="1168">
        <v>246.12</v>
      </c>
      <c r="O998" s="566">
        <f t="shared" si="148"/>
        <v>5.0830559329816243</v>
      </c>
      <c r="P998" s="1169">
        <f t="shared" si="149"/>
        <v>1239.165268888743</v>
      </c>
      <c r="Q998" s="567">
        <f t="shared" si="150"/>
        <v>304.98335597889741</v>
      </c>
      <c r="S998" s="55"/>
      <c r="T998" s="55"/>
    </row>
    <row r="999" spans="1:20" ht="12.75">
      <c r="A999" s="1077"/>
      <c r="B999" s="99">
        <v>5</v>
      </c>
      <c r="C999" s="452"/>
      <c r="D999" s="413"/>
      <c r="E999" s="413"/>
      <c r="F999" s="602"/>
      <c r="G999" s="493"/>
      <c r="H999" s="493"/>
      <c r="I999" s="493"/>
      <c r="J999" s="416"/>
      <c r="K999" s="673"/>
      <c r="L999" s="454"/>
      <c r="M999" s="453"/>
      <c r="N999" s="449"/>
      <c r="O999" s="246"/>
      <c r="P999" s="450"/>
      <c r="Q999" s="247"/>
      <c r="S999" s="55"/>
      <c r="T999" s="55"/>
    </row>
    <row r="1000" spans="1:20" ht="12.75">
      <c r="A1000" s="1077"/>
      <c r="B1000" s="99">
        <v>6</v>
      </c>
      <c r="C1000" s="452"/>
      <c r="D1000" s="413"/>
      <c r="E1000" s="413"/>
      <c r="F1000" s="602"/>
      <c r="G1000" s="493"/>
      <c r="H1000" s="493"/>
      <c r="I1000" s="493"/>
      <c r="J1000" s="416"/>
      <c r="K1000" s="673"/>
      <c r="L1000" s="454"/>
      <c r="M1000" s="453"/>
      <c r="N1000" s="449"/>
      <c r="O1000" s="246"/>
      <c r="P1000" s="450"/>
      <c r="Q1000" s="247"/>
      <c r="S1000" s="55"/>
      <c r="T1000" s="55"/>
    </row>
    <row r="1001" spans="1:20" ht="12.75">
      <c r="A1001" s="1077"/>
      <c r="B1001" s="99">
        <v>7</v>
      </c>
      <c r="C1001" s="452"/>
      <c r="D1001" s="413"/>
      <c r="E1001" s="413"/>
      <c r="F1001" s="602"/>
      <c r="G1001" s="493"/>
      <c r="H1001" s="493"/>
      <c r="I1001" s="493"/>
      <c r="J1001" s="416"/>
      <c r="K1001" s="673"/>
      <c r="L1001" s="454"/>
      <c r="M1001" s="453"/>
      <c r="N1001" s="449"/>
      <c r="O1001" s="246"/>
      <c r="P1001" s="450"/>
      <c r="Q1001" s="247"/>
      <c r="S1001" s="55"/>
      <c r="T1001" s="55"/>
    </row>
    <row r="1002" spans="1:20" ht="12.75">
      <c r="A1002" s="1077"/>
      <c r="B1002" s="99">
        <v>8</v>
      </c>
      <c r="C1002" s="452"/>
      <c r="D1002" s="413"/>
      <c r="E1002" s="413"/>
      <c r="F1002" s="602"/>
      <c r="G1002" s="493"/>
      <c r="H1002" s="493"/>
      <c r="I1002" s="493"/>
      <c r="J1002" s="416"/>
      <c r="K1002" s="673"/>
      <c r="L1002" s="454"/>
      <c r="M1002" s="453"/>
      <c r="N1002" s="449"/>
      <c r="O1002" s="246"/>
      <c r="P1002" s="450"/>
      <c r="Q1002" s="247"/>
      <c r="S1002" s="55"/>
      <c r="T1002" s="55"/>
    </row>
    <row r="1003" spans="1:20" ht="12.75">
      <c r="A1003" s="1077"/>
      <c r="B1003" s="99">
        <v>9</v>
      </c>
      <c r="C1003" s="452"/>
      <c r="D1003" s="413"/>
      <c r="E1003" s="413"/>
      <c r="F1003" s="602"/>
      <c r="G1003" s="493"/>
      <c r="H1003" s="493"/>
      <c r="I1003" s="493"/>
      <c r="J1003" s="416"/>
      <c r="K1003" s="673"/>
      <c r="L1003" s="454"/>
      <c r="M1003" s="453"/>
      <c r="N1003" s="449"/>
      <c r="O1003" s="246"/>
      <c r="P1003" s="450"/>
      <c r="Q1003" s="247"/>
      <c r="S1003" s="55"/>
      <c r="T1003" s="55"/>
    </row>
    <row r="1004" spans="1:20" ht="13.5" thickBot="1">
      <c r="A1004" s="1078"/>
      <c r="B1004" s="102">
        <v>10</v>
      </c>
      <c r="C1004" s="488"/>
      <c r="D1004" s="420"/>
      <c r="E1004" s="420"/>
      <c r="F1004" s="546"/>
      <c r="G1004" s="546"/>
      <c r="H1004" s="546"/>
      <c r="I1004" s="546"/>
      <c r="J1004" s="423"/>
      <c r="K1004" s="489"/>
      <c r="L1004" s="490"/>
      <c r="M1004" s="455"/>
      <c r="N1004" s="490"/>
      <c r="O1004" s="249"/>
      <c r="P1004" s="249"/>
      <c r="Q1004" s="250"/>
      <c r="S1004" s="55"/>
      <c r="T1004" s="55"/>
    </row>
    <row r="1005" spans="1:20" ht="12.75">
      <c r="A1005" s="1088" t="s">
        <v>12</v>
      </c>
      <c r="B1005" s="52">
        <v>1</v>
      </c>
      <c r="C1005" s="100"/>
      <c r="D1005" s="344"/>
      <c r="E1005" s="456"/>
      <c r="F1005" s="724"/>
      <c r="G1005" s="197"/>
      <c r="H1005" s="197"/>
      <c r="I1005" s="316"/>
      <c r="J1005" s="197"/>
      <c r="K1005" s="324"/>
      <c r="L1005" s="276"/>
      <c r="M1005" s="275"/>
      <c r="N1005" s="276"/>
      <c r="O1005" s="277"/>
      <c r="P1005" s="277"/>
      <c r="Q1005" s="278"/>
      <c r="S1005" s="55"/>
      <c r="T1005" s="55"/>
    </row>
    <row r="1006" spans="1:20" ht="12.75">
      <c r="A1006" s="1089"/>
      <c r="B1006" s="52">
        <v>2</v>
      </c>
      <c r="C1006" s="345"/>
      <c r="D1006" s="346"/>
      <c r="E1006" s="456"/>
      <c r="F1006" s="579"/>
      <c r="G1006" s="203"/>
      <c r="H1006" s="203"/>
      <c r="I1006" s="579"/>
      <c r="J1006" s="203"/>
      <c r="K1006" s="308"/>
      <c r="L1006" s="349"/>
      <c r="M1006" s="348"/>
      <c r="N1006" s="276"/>
      <c r="O1006" s="350"/>
      <c r="P1006" s="277"/>
      <c r="Q1006" s="351"/>
      <c r="S1006" s="55"/>
      <c r="T1006" s="55"/>
    </row>
    <row r="1007" spans="1:20" ht="12.75">
      <c r="A1007" s="1089"/>
      <c r="B1007" s="52">
        <v>3</v>
      </c>
      <c r="C1007" s="345"/>
      <c r="D1007" s="346"/>
      <c r="E1007" s="456"/>
      <c r="F1007" s="579"/>
      <c r="G1007" s="203"/>
      <c r="H1007" s="203"/>
      <c r="I1007" s="579"/>
      <c r="J1007" s="203"/>
      <c r="K1007" s="308"/>
      <c r="L1007" s="349"/>
      <c r="M1007" s="348"/>
      <c r="N1007" s="276"/>
      <c r="O1007" s="350"/>
      <c r="P1007" s="277"/>
      <c r="Q1007" s="351"/>
      <c r="S1007" s="55"/>
      <c r="T1007" s="55"/>
    </row>
    <row r="1008" spans="1:20" ht="12.75">
      <c r="A1008" s="1066"/>
      <c r="B1008" s="26">
        <v>4</v>
      </c>
      <c r="C1008" s="345"/>
      <c r="D1008" s="346"/>
      <c r="E1008" s="456"/>
      <c r="F1008" s="579"/>
      <c r="G1008" s="203"/>
      <c r="H1008" s="203"/>
      <c r="I1008" s="579"/>
      <c r="J1008" s="203"/>
      <c r="K1008" s="308"/>
      <c r="L1008" s="349"/>
      <c r="M1008" s="348"/>
      <c r="N1008" s="276"/>
      <c r="O1008" s="350"/>
      <c r="P1008" s="277"/>
      <c r="Q1008" s="351"/>
      <c r="S1008" s="55"/>
      <c r="T1008" s="55"/>
    </row>
    <row r="1009" spans="1:20" ht="12.75">
      <c r="A1009" s="1066"/>
      <c r="B1009" s="26">
        <v>5</v>
      </c>
      <c r="C1009" s="345"/>
      <c r="D1009" s="346"/>
      <c r="E1009" s="456"/>
      <c r="F1009" s="579"/>
      <c r="G1009" s="579"/>
      <c r="H1009" s="579"/>
      <c r="I1009" s="579"/>
      <c r="J1009" s="203"/>
      <c r="K1009" s="308"/>
      <c r="L1009" s="349"/>
      <c r="M1009" s="348"/>
      <c r="N1009" s="276"/>
      <c r="O1009" s="350"/>
      <c r="P1009" s="277"/>
      <c r="Q1009" s="351"/>
      <c r="S1009" s="55"/>
      <c r="T1009" s="55"/>
    </row>
    <row r="1010" spans="1:20" ht="12.75">
      <c r="A1010" s="1066"/>
      <c r="B1010" s="26">
        <v>6</v>
      </c>
      <c r="C1010" s="345"/>
      <c r="D1010" s="346"/>
      <c r="E1010" s="456"/>
      <c r="F1010" s="579"/>
      <c r="G1010" s="579"/>
      <c r="H1010" s="579"/>
      <c r="I1010" s="579"/>
      <c r="J1010" s="203"/>
      <c r="K1010" s="308"/>
      <c r="L1010" s="349"/>
      <c r="M1010" s="348"/>
      <c r="N1010" s="276"/>
      <c r="O1010" s="350"/>
      <c r="P1010" s="277"/>
      <c r="Q1010" s="351"/>
      <c r="S1010" s="55"/>
      <c r="T1010" s="55"/>
    </row>
    <row r="1011" spans="1:20" ht="12.75">
      <c r="A1011" s="1066"/>
      <c r="B1011" s="26">
        <v>7</v>
      </c>
      <c r="C1011" s="345"/>
      <c r="D1011" s="346"/>
      <c r="E1011" s="456"/>
      <c r="F1011" s="579"/>
      <c r="G1011" s="579"/>
      <c r="H1011" s="579"/>
      <c r="I1011" s="579"/>
      <c r="J1011" s="203"/>
      <c r="K1011" s="308"/>
      <c r="L1011" s="349"/>
      <c r="M1011" s="348"/>
      <c r="N1011" s="276"/>
      <c r="O1011" s="350"/>
      <c r="P1011" s="277"/>
      <c r="Q1011" s="351"/>
      <c r="S1011" s="55"/>
      <c r="T1011" s="55"/>
    </row>
    <row r="1012" spans="1:20" ht="12.75">
      <c r="A1012" s="1066"/>
      <c r="B1012" s="26">
        <v>8</v>
      </c>
      <c r="C1012" s="345"/>
      <c r="D1012" s="346"/>
      <c r="E1012" s="456"/>
      <c r="F1012" s="579"/>
      <c r="G1012" s="579"/>
      <c r="H1012" s="579"/>
      <c r="I1012" s="579"/>
      <c r="J1012" s="203"/>
      <c r="K1012" s="308"/>
      <c r="L1012" s="349"/>
      <c r="M1012" s="348"/>
      <c r="N1012" s="276"/>
      <c r="O1012" s="350"/>
      <c r="P1012" s="277"/>
      <c r="Q1012" s="351"/>
      <c r="S1012" s="55"/>
      <c r="T1012" s="55"/>
    </row>
    <row r="1013" spans="1:20" ht="12.75">
      <c r="A1013" s="1066"/>
      <c r="B1013" s="26">
        <v>9</v>
      </c>
      <c r="C1013" s="345"/>
      <c r="D1013" s="346"/>
      <c r="E1013" s="456"/>
      <c r="F1013" s="579"/>
      <c r="G1013" s="579"/>
      <c r="H1013" s="579"/>
      <c r="I1013" s="579"/>
      <c r="J1013" s="345"/>
      <c r="K1013" s="308"/>
      <c r="L1013" s="349"/>
      <c r="M1013" s="348"/>
      <c r="N1013" s="276"/>
      <c r="O1013" s="350"/>
      <c r="P1013" s="277"/>
      <c r="Q1013" s="351"/>
      <c r="S1013" s="55"/>
      <c r="T1013" s="55"/>
    </row>
    <row r="1014" spans="1:20" ht="13.5" thickBot="1">
      <c r="A1014" s="1090"/>
      <c r="B1014" s="27">
        <v>10</v>
      </c>
      <c r="C1014" s="352"/>
      <c r="D1014" s="353"/>
      <c r="E1014" s="353"/>
      <c r="F1014" s="671"/>
      <c r="G1014" s="671"/>
      <c r="H1014" s="671"/>
      <c r="I1014" s="671"/>
      <c r="J1014" s="352"/>
      <c r="K1014" s="617"/>
      <c r="L1014" s="356"/>
      <c r="M1014" s="355"/>
      <c r="N1014" s="356"/>
      <c r="O1014" s="358"/>
      <c r="P1014" s="358"/>
      <c r="Q1014" s="205"/>
      <c r="S1014" s="55"/>
      <c r="T1014" s="55"/>
    </row>
    <row r="1015" spans="1:20" s="505" customFormat="1" ht="12.75">
      <c r="A1015" s="499"/>
      <c r="B1015" s="500"/>
      <c r="C1015" s="501"/>
      <c r="D1015" s="500"/>
      <c r="E1015" s="500"/>
      <c r="F1015" s="502"/>
      <c r="G1015" s="502"/>
      <c r="H1015" s="502"/>
      <c r="I1015" s="502"/>
      <c r="J1015" s="502"/>
      <c r="K1015" s="502"/>
      <c r="L1015" s="502"/>
      <c r="M1015" s="503"/>
      <c r="N1015" s="502"/>
      <c r="O1015" s="504"/>
      <c r="P1015" s="504"/>
      <c r="Q1015" s="504"/>
      <c r="S1015" s="506"/>
      <c r="T1015" s="506"/>
    </row>
    <row r="1016" spans="1:20" ht="15">
      <c r="A1016" s="1011" t="s">
        <v>45</v>
      </c>
      <c r="B1016" s="1011"/>
      <c r="C1016" s="1011"/>
      <c r="D1016" s="1011"/>
      <c r="E1016" s="1011"/>
      <c r="F1016" s="1011"/>
      <c r="G1016" s="1011"/>
      <c r="H1016" s="1011"/>
      <c r="I1016" s="1011"/>
      <c r="J1016" s="1011"/>
      <c r="K1016" s="1011"/>
      <c r="L1016" s="1011"/>
      <c r="M1016" s="1011"/>
      <c r="N1016" s="1011"/>
      <c r="O1016" s="1011"/>
      <c r="P1016" s="1011"/>
      <c r="Q1016" s="1011"/>
      <c r="S1016" s="601"/>
      <c r="T1016" s="601"/>
    </row>
    <row r="1017" spans="1:20" ht="13.5" thickBot="1">
      <c r="A1017" s="993" t="s">
        <v>738</v>
      </c>
      <c r="B1017" s="993"/>
      <c r="C1017" s="993"/>
      <c r="D1017" s="993"/>
      <c r="E1017" s="993"/>
      <c r="F1017" s="993"/>
      <c r="G1017" s="993"/>
      <c r="H1017" s="993"/>
      <c r="I1017" s="993"/>
      <c r="J1017" s="993"/>
      <c r="K1017" s="993"/>
      <c r="L1017" s="993"/>
      <c r="M1017" s="993"/>
      <c r="N1017" s="993"/>
      <c r="O1017" s="993"/>
      <c r="P1017" s="993"/>
      <c r="Q1017" s="993"/>
      <c r="S1017" s="55"/>
      <c r="T1017" s="55"/>
    </row>
    <row r="1018" spans="1:20" ht="12.75" customHeight="1">
      <c r="A1018" s="994" t="s">
        <v>1</v>
      </c>
      <c r="B1018" s="997" t="s">
        <v>0</v>
      </c>
      <c r="C1018" s="1000" t="s">
        <v>2</v>
      </c>
      <c r="D1018" s="1000" t="s">
        <v>3</v>
      </c>
      <c r="E1018" s="1000" t="s">
        <v>13</v>
      </c>
      <c r="F1018" s="1004" t="s">
        <v>14</v>
      </c>
      <c r="G1018" s="1005"/>
      <c r="H1018" s="1005"/>
      <c r="I1018" s="1006"/>
      <c r="J1018" s="1000" t="s">
        <v>4</v>
      </c>
      <c r="K1018" s="1000" t="s">
        <v>15</v>
      </c>
      <c r="L1018" s="1000" t="s">
        <v>5</v>
      </c>
      <c r="M1018" s="1000" t="s">
        <v>6</v>
      </c>
      <c r="N1018" s="1000" t="s">
        <v>16</v>
      </c>
      <c r="O1018" s="1007" t="s">
        <v>17</v>
      </c>
      <c r="P1018" s="1000" t="s">
        <v>25</v>
      </c>
      <c r="Q1018" s="1009" t="s">
        <v>26</v>
      </c>
      <c r="S1018" s="55"/>
      <c r="T1018" s="55"/>
    </row>
    <row r="1019" spans="1:20" s="2" customFormat="1" ht="33.75">
      <c r="A1019" s="995"/>
      <c r="B1019" s="998"/>
      <c r="C1019" s="1001"/>
      <c r="D1019" s="1003"/>
      <c r="E1019" s="1003"/>
      <c r="F1019" s="21" t="s">
        <v>18</v>
      </c>
      <c r="G1019" s="21" t="s">
        <v>19</v>
      </c>
      <c r="H1019" s="21" t="s">
        <v>20</v>
      </c>
      <c r="I1019" s="21" t="s">
        <v>21</v>
      </c>
      <c r="J1019" s="1003"/>
      <c r="K1019" s="1003"/>
      <c r="L1019" s="1003"/>
      <c r="M1019" s="1003"/>
      <c r="N1019" s="1003"/>
      <c r="O1019" s="1008"/>
      <c r="P1019" s="1003"/>
      <c r="Q1019" s="1010"/>
      <c r="S1019" s="55"/>
      <c r="T1019" s="55"/>
    </row>
    <row r="1020" spans="1:20" s="3" customFormat="1" ht="13.5" customHeight="1" thickBot="1">
      <c r="A1020" s="996"/>
      <c r="B1020" s="999"/>
      <c r="C1020" s="1002"/>
      <c r="D1020" s="40" t="s">
        <v>7</v>
      </c>
      <c r="E1020" s="40" t="s">
        <v>8</v>
      </c>
      <c r="F1020" s="40" t="s">
        <v>9</v>
      </c>
      <c r="G1020" s="40" t="s">
        <v>9</v>
      </c>
      <c r="H1020" s="40" t="s">
        <v>9</v>
      </c>
      <c r="I1020" s="40" t="s">
        <v>9</v>
      </c>
      <c r="J1020" s="40" t="s">
        <v>22</v>
      </c>
      <c r="K1020" s="40" t="s">
        <v>9</v>
      </c>
      <c r="L1020" s="40" t="s">
        <v>22</v>
      </c>
      <c r="M1020" s="40" t="s">
        <v>23</v>
      </c>
      <c r="N1020" s="40" t="s">
        <v>10</v>
      </c>
      <c r="O1020" s="40" t="s">
        <v>24</v>
      </c>
      <c r="P1020" s="41" t="s">
        <v>27</v>
      </c>
      <c r="Q1020" s="42" t="s">
        <v>28</v>
      </c>
      <c r="S1020" s="55"/>
      <c r="T1020" s="55"/>
    </row>
    <row r="1021" spans="1:20" ht="12.75">
      <c r="A1021" s="1017" t="s">
        <v>11</v>
      </c>
      <c r="B1021" s="17">
        <v>1</v>
      </c>
      <c r="C1021" s="1135" t="s">
        <v>532</v>
      </c>
      <c r="D1021" s="1136">
        <v>73</v>
      </c>
      <c r="E1021" s="1136">
        <v>2007</v>
      </c>
      <c r="F1021" s="1139">
        <v>39.244999999999997</v>
      </c>
      <c r="G1021" s="1139">
        <v>7.3680000000000003</v>
      </c>
      <c r="H1021" s="1139">
        <v>5.84</v>
      </c>
      <c r="I1021" s="1139">
        <v>26.04</v>
      </c>
      <c r="J1021" s="1139">
        <v>5307.64</v>
      </c>
      <c r="K1021" s="1206">
        <v>26.036999999999999</v>
      </c>
      <c r="L1021" s="672">
        <v>5307.64</v>
      </c>
      <c r="M1021" s="1138">
        <f>K1021/L1021</f>
        <v>4.9055700838790874E-3</v>
      </c>
      <c r="N1021" s="1139">
        <v>240.89</v>
      </c>
      <c r="O1021" s="1140">
        <f>M1021*N1021</f>
        <v>1.1817027775056332</v>
      </c>
      <c r="P1021" s="1140">
        <f>M1021*60*1000</f>
        <v>294.33420503274527</v>
      </c>
      <c r="Q1021" s="1141">
        <f>P1021*N1021/1000</f>
        <v>70.902166650338017</v>
      </c>
      <c r="R1021" s="6"/>
      <c r="S1021" s="55"/>
      <c r="T1021" s="55"/>
    </row>
    <row r="1022" spans="1:20" ht="12.75">
      <c r="A1022" s="1070"/>
      <c r="B1022" s="18">
        <v>2</v>
      </c>
      <c r="C1022" s="1142" t="s">
        <v>533</v>
      </c>
      <c r="D1022" s="1143">
        <v>15</v>
      </c>
      <c r="E1022" s="1143">
        <v>1995</v>
      </c>
      <c r="F1022" s="1145">
        <v>13.125999999999999</v>
      </c>
      <c r="G1022" s="1145">
        <v>2.956</v>
      </c>
      <c r="H1022" s="1145">
        <v>2.4</v>
      </c>
      <c r="I1022" s="1145">
        <v>7.7690000000000001</v>
      </c>
      <c r="J1022" s="1145">
        <v>1092.6600000000001</v>
      </c>
      <c r="K1022" s="1207">
        <v>7.77</v>
      </c>
      <c r="L1022" s="555">
        <v>1092.6600000000001</v>
      </c>
      <c r="M1022" s="557">
        <f t="shared" ref="M1022:M1030" si="151">K1022/L1022</f>
        <v>7.1110867058371309E-3</v>
      </c>
      <c r="N1022" s="1145">
        <v>240.89</v>
      </c>
      <c r="O1022" s="1146">
        <f t="shared" ref="O1022:O1040" si="152">M1022*N1022</f>
        <v>1.7129896765691064</v>
      </c>
      <c r="P1022" s="1140">
        <f t="shared" ref="P1022:P1040" si="153">M1022*60*1000</f>
        <v>426.66520235022784</v>
      </c>
      <c r="Q1022" s="1147">
        <f t="shared" ref="Q1022:Q1040" si="154">P1022*N1022/1000</f>
        <v>102.77938059414637</v>
      </c>
      <c r="R1022" s="6"/>
      <c r="S1022" s="55"/>
      <c r="T1022" s="55"/>
    </row>
    <row r="1023" spans="1:20" ht="12.75">
      <c r="A1023" s="1070"/>
      <c r="B1023" s="18">
        <v>3</v>
      </c>
      <c r="C1023" s="1142" t="s">
        <v>534</v>
      </c>
      <c r="D1023" s="1143">
        <v>15</v>
      </c>
      <c r="E1023" s="1143">
        <v>1996</v>
      </c>
      <c r="F1023" s="1145">
        <v>10.91</v>
      </c>
      <c r="G1023" s="1145">
        <v>2.4020000000000001</v>
      </c>
      <c r="H1023" s="1145">
        <v>2.4</v>
      </c>
      <c r="I1023" s="1145">
        <v>6.1070000000000002</v>
      </c>
      <c r="J1023" s="1145">
        <v>906.06</v>
      </c>
      <c r="K1023" s="1207">
        <v>6.1070000000000002</v>
      </c>
      <c r="L1023" s="555">
        <v>906.06</v>
      </c>
      <c r="M1023" s="557">
        <f t="shared" si="151"/>
        <v>6.7401717325563434E-3</v>
      </c>
      <c r="N1023" s="1145">
        <v>240.89</v>
      </c>
      <c r="O1023" s="1146">
        <f t="shared" si="152"/>
        <v>1.6236399686554974</v>
      </c>
      <c r="P1023" s="1140">
        <f t="shared" si="153"/>
        <v>404.41030395338061</v>
      </c>
      <c r="Q1023" s="1147">
        <f t="shared" si="154"/>
        <v>97.418398119329851</v>
      </c>
      <c r="R1023" s="6"/>
      <c r="S1023" s="55"/>
      <c r="T1023" s="55"/>
    </row>
    <row r="1024" spans="1:20" ht="12.75">
      <c r="A1024" s="1070"/>
      <c r="B1024" s="18">
        <v>4</v>
      </c>
      <c r="C1024" s="1142" t="s">
        <v>535</v>
      </c>
      <c r="D1024" s="1143">
        <v>15</v>
      </c>
      <c r="E1024" s="1143">
        <v>2006</v>
      </c>
      <c r="F1024" s="1208">
        <v>6.1</v>
      </c>
      <c r="G1024" s="1208">
        <v>2.2000000000000002</v>
      </c>
      <c r="H1024" s="1208">
        <v>0.6</v>
      </c>
      <c r="I1024" s="1208">
        <v>3.3</v>
      </c>
      <c r="J1024" s="1145">
        <v>1104.46</v>
      </c>
      <c r="K1024" s="1207">
        <v>3.3</v>
      </c>
      <c r="L1024" s="555">
        <v>1104.46</v>
      </c>
      <c r="M1024" s="557">
        <f t="shared" si="151"/>
        <v>2.9878854824982341E-3</v>
      </c>
      <c r="N1024" s="1145">
        <v>240.89</v>
      </c>
      <c r="O1024" s="1146">
        <f t="shared" si="152"/>
        <v>0.7197517338789996</v>
      </c>
      <c r="P1024" s="1140">
        <f t="shared" si="153"/>
        <v>179.27312894989404</v>
      </c>
      <c r="Q1024" s="1147">
        <f t="shared" si="154"/>
        <v>43.185104032739972</v>
      </c>
      <c r="R1024" s="6"/>
      <c r="S1024" s="55"/>
      <c r="T1024" s="55"/>
    </row>
    <row r="1025" spans="1:20" ht="12.75">
      <c r="A1025" s="1070"/>
      <c r="B1025" s="18">
        <v>5</v>
      </c>
      <c r="C1025" s="1142" t="s">
        <v>465</v>
      </c>
      <c r="D1025" s="1143">
        <v>48</v>
      </c>
      <c r="E1025" s="1143">
        <v>1964</v>
      </c>
      <c r="F1025" s="1208">
        <v>30.777000000000001</v>
      </c>
      <c r="G1025" s="1208">
        <v>4.2510000000000003</v>
      </c>
      <c r="H1025" s="1208">
        <v>7.68</v>
      </c>
      <c r="I1025" s="1208">
        <v>18.846</v>
      </c>
      <c r="J1025" s="555">
        <v>2296.33</v>
      </c>
      <c r="K1025" s="1207">
        <v>18.844999999999999</v>
      </c>
      <c r="L1025" s="555">
        <v>2296.33</v>
      </c>
      <c r="M1025" s="557">
        <f t="shared" si="151"/>
        <v>8.2065730970722842E-3</v>
      </c>
      <c r="N1025" s="1145">
        <v>240.89</v>
      </c>
      <c r="O1025" s="1146">
        <f t="shared" si="152"/>
        <v>1.9768813933537424</v>
      </c>
      <c r="P1025" s="1140">
        <f t="shared" si="153"/>
        <v>492.39438582433701</v>
      </c>
      <c r="Q1025" s="1147">
        <f t="shared" si="154"/>
        <v>118.61288360122452</v>
      </c>
      <c r="R1025" s="6"/>
      <c r="S1025" s="55"/>
      <c r="T1025" s="55"/>
    </row>
    <row r="1026" spans="1:20" ht="12.75">
      <c r="A1026" s="1070"/>
      <c r="B1026" s="18">
        <v>6</v>
      </c>
      <c r="C1026" s="1142" t="s">
        <v>739</v>
      </c>
      <c r="D1026" s="1143">
        <v>48</v>
      </c>
      <c r="E1026" s="1143">
        <v>1961</v>
      </c>
      <c r="F1026" s="1208">
        <v>30.294</v>
      </c>
      <c r="G1026" s="1208">
        <v>9.9369999999999994</v>
      </c>
      <c r="H1026" s="1208">
        <v>7.68</v>
      </c>
      <c r="I1026" s="1208">
        <v>12.677</v>
      </c>
      <c r="J1026" s="1145">
        <v>2299.9899999999998</v>
      </c>
      <c r="K1026" s="1207">
        <v>12.676</v>
      </c>
      <c r="L1026" s="1145">
        <v>2299.9899999999998</v>
      </c>
      <c r="M1026" s="557">
        <f t="shared" si="151"/>
        <v>5.511328310123088E-3</v>
      </c>
      <c r="N1026" s="1145">
        <v>240.89</v>
      </c>
      <c r="O1026" s="1146">
        <f t="shared" si="152"/>
        <v>1.3276238766255506</v>
      </c>
      <c r="P1026" s="1140">
        <f t="shared" si="153"/>
        <v>330.67969860738526</v>
      </c>
      <c r="Q1026" s="1147">
        <f t="shared" si="154"/>
        <v>79.657432597533031</v>
      </c>
      <c r="R1026" s="6"/>
      <c r="S1026" s="55"/>
      <c r="T1026" s="55"/>
    </row>
    <row r="1027" spans="1:20" ht="12.75">
      <c r="A1027" s="1070"/>
      <c r="B1027" s="18">
        <v>7</v>
      </c>
      <c r="C1027" s="1142" t="s">
        <v>740</v>
      </c>
      <c r="D1027" s="1143">
        <v>60</v>
      </c>
      <c r="E1027" s="1143">
        <v>1964</v>
      </c>
      <c r="F1027" s="1208">
        <v>37.814</v>
      </c>
      <c r="G1027" s="1208">
        <v>4.7480000000000002</v>
      </c>
      <c r="H1027" s="1208">
        <v>9.6</v>
      </c>
      <c r="I1027" s="1208">
        <v>23.466000000000001</v>
      </c>
      <c r="J1027" s="1145">
        <v>2704.8</v>
      </c>
      <c r="K1027" s="1207">
        <v>23.465</v>
      </c>
      <c r="L1027" s="1145">
        <v>2704.8</v>
      </c>
      <c r="M1027" s="557">
        <f t="shared" si="151"/>
        <v>8.675317953268263E-3</v>
      </c>
      <c r="N1027" s="1145">
        <v>240.89</v>
      </c>
      <c r="O1027" s="1146">
        <f t="shared" si="152"/>
        <v>2.0897973417627917</v>
      </c>
      <c r="P1027" s="1140">
        <f t="shared" si="153"/>
        <v>520.51907719609585</v>
      </c>
      <c r="Q1027" s="1147">
        <f t="shared" si="154"/>
        <v>125.38784050576753</v>
      </c>
      <c r="R1027" s="6"/>
      <c r="S1027" s="55"/>
      <c r="T1027" s="55"/>
    </row>
    <row r="1028" spans="1:20" ht="12.75">
      <c r="A1028" s="1070"/>
      <c r="B1028" s="18">
        <v>8</v>
      </c>
      <c r="C1028" s="1142" t="s">
        <v>741</v>
      </c>
      <c r="D1028" s="1143">
        <v>72</v>
      </c>
      <c r="E1028" s="1143">
        <v>1977</v>
      </c>
      <c r="F1028" s="1208">
        <v>52.854999999999997</v>
      </c>
      <c r="G1028" s="1208">
        <v>12.146000000000001</v>
      </c>
      <c r="H1028" s="1208">
        <v>11.52</v>
      </c>
      <c r="I1028" s="1208">
        <v>29.189</v>
      </c>
      <c r="J1028" s="1145">
        <v>3727.89</v>
      </c>
      <c r="K1028" s="1207">
        <v>29.187999999999999</v>
      </c>
      <c r="L1028" s="1145">
        <v>3727.89</v>
      </c>
      <c r="M1028" s="557">
        <f t="shared" si="151"/>
        <v>7.8296301661261464E-3</v>
      </c>
      <c r="N1028" s="1145">
        <v>240.89</v>
      </c>
      <c r="O1028" s="1146">
        <f t="shared" si="152"/>
        <v>1.8860796107181272</v>
      </c>
      <c r="P1028" s="1140">
        <f t="shared" si="153"/>
        <v>469.77780996756877</v>
      </c>
      <c r="Q1028" s="1147">
        <f t="shared" si="154"/>
        <v>113.16477664308763</v>
      </c>
      <c r="R1028" s="6"/>
      <c r="S1028" s="55"/>
      <c r="T1028" s="55"/>
    </row>
    <row r="1029" spans="1:20" ht="12.75">
      <c r="A1029" s="1070"/>
      <c r="B1029" s="18">
        <v>9</v>
      </c>
      <c r="C1029" s="1142" t="s">
        <v>742</v>
      </c>
      <c r="D1029" s="1143">
        <v>48</v>
      </c>
      <c r="E1029" s="1143">
        <v>1961</v>
      </c>
      <c r="F1029" s="1208">
        <v>32.987000000000002</v>
      </c>
      <c r="G1029" s="1208">
        <v>3.9750000000000001</v>
      </c>
      <c r="H1029" s="1208">
        <v>7.68</v>
      </c>
      <c r="I1029" s="1208">
        <v>21.332000000000001</v>
      </c>
      <c r="J1029" s="1145">
        <v>2393.7600000000002</v>
      </c>
      <c r="K1029" s="1207">
        <v>21.332000000000001</v>
      </c>
      <c r="L1029" s="1145">
        <v>2393.7600000000002</v>
      </c>
      <c r="M1029" s="557">
        <f t="shared" si="151"/>
        <v>8.9115032417619137E-3</v>
      </c>
      <c r="N1029" s="1145">
        <v>240.89</v>
      </c>
      <c r="O1029" s="1146">
        <f t="shared" si="152"/>
        <v>2.1466920159080272</v>
      </c>
      <c r="P1029" s="1140">
        <f t="shared" si="153"/>
        <v>534.69019450571489</v>
      </c>
      <c r="Q1029" s="1147">
        <f t="shared" si="154"/>
        <v>128.80152095448165</v>
      </c>
      <c r="R1029" s="6"/>
      <c r="S1029" s="55"/>
      <c r="T1029" s="55"/>
    </row>
    <row r="1030" spans="1:20" ht="13.5" thickBot="1">
      <c r="A1030" s="1071"/>
      <c r="B1030" s="44">
        <v>10</v>
      </c>
      <c r="C1030" s="1209" t="s">
        <v>743</v>
      </c>
      <c r="D1030" s="1210">
        <v>20</v>
      </c>
      <c r="E1030" s="1210">
        <v>1986</v>
      </c>
      <c r="F1030" s="1211">
        <v>18.95</v>
      </c>
      <c r="G1030" s="1211">
        <v>6.3490000000000002</v>
      </c>
      <c r="H1030" s="1211">
        <v>3.2</v>
      </c>
      <c r="I1030" s="1211">
        <v>9.4009999999999998</v>
      </c>
      <c r="J1030" s="1212">
        <v>1054.49</v>
      </c>
      <c r="K1030" s="1213">
        <v>9.4009999999999998</v>
      </c>
      <c r="L1030" s="1212">
        <v>1054.49</v>
      </c>
      <c r="M1030" s="1214">
        <f t="shared" si="151"/>
        <v>8.9152101963982586E-3</v>
      </c>
      <c r="N1030" s="1212">
        <v>240.89</v>
      </c>
      <c r="O1030" s="1215">
        <f t="shared" si="152"/>
        <v>2.1475849842103765</v>
      </c>
      <c r="P1030" s="1216">
        <f t="shared" si="153"/>
        <v>534.9126117838955</v>
      </c>
      <c r="Q1030" s="1217">
        <f t="shared" si="154"/>
        <v>128.85509905262259</v>
      </c>
      <c r="R1030" s="6"/>
      <c r="S1030" s="55"/>
      <c r="T1030" s="55"/>
    </row>
    <row r="1031" spans="1:20" ht="11.25" customHeight="1">
      <c r="A1031" s="1234" t="s">
        <v>29</v>
      </c>
      <c r="B1031" s="1235">
        <v>1</v>
      </c>
      <c r="C1031" s="1236" t="s">
        <v>744</v>
      </c>
      <c r="D1031" s="1237">
        <v>20</v>
      </c>
      <c r="E1031" s="1237">
        <v>1991</v>
      </c>
      <c r="F1031" s="1238">
        <v>19.986000000000001</v>
      </c>
      <c r="G1031" s="1238">
        <v>0.93799999999999994</v>
      </c>
      <c r="H1031" s="1238">
        <v>3.2</v>
      </c>
      <c r="I1031" s="1239">
        <v>15.848000000000001</v>
      </c>
      <c r="J1031" s="1240">
        <v>1065.6300000000001</v>
      </c>
      <c r="K1031" s="1241">
        <v>15.847</v>
      </c>
      <c r="L1031" s="1240">
        <v>1065.6300000000001</v>
      </c>
      <c r="M1031" s="1242">
        <f>K1031/L1031</f>
        <v>1.487101526796355E-2</v>
      </c>
      <c r="N1031" s="1243">
        <v>240.89</v>
      </c>
      <c r="O1031" s="1244">
        <f t="shared" si="152"/>
        <v>3.5822788678997393</v>
      </c>
      <c r="P1031" s="1244">
        <f t="shared" si="153"/>
        <v>892.26091607781302</v>
      </c>
      <c r="Q1031" s="1245">
        <f t="shared" si="154"/>
        <v>214.93673207398436</v>
      </c>
      <c r="R1031" s="6"/>
      <c r="S1031" s="55"/>
      <c r="T1031" s="55"/>
    </row>
    <row r="1032" spans="1:20" ht="12.75" customHeight="1">
      <c r="A1032" s="1246"/>
      <c r="B1032" s="1247">
        <v>2</v>
      </c>
      <c r="C1032" s="1236" t="s">
        <v>745</v>
      </c>
      <c r="D1032" s="1237">
        <v>20</v>
      </c>
      <c r="E1032" s="1237">
        <v>1990</v>
      </c>
      <c r="F1032" s="1239">
        <v>21.635999999999999</v>
      </c>
      <c r="G1032" s="1239">
        <v>2.3740000000000001</v>
      </c>
      <c r="H1032" s="1239">
        <v>3.2</v>
      </c>
      <c r="I1032" s="1239">
        <v>16.062000000000001</v>
      </c>
      <c r="J1032" s="1248">
        <v>1069.95</v>
      </c>
      <c r="K1032" s="1249">
        <v>16.061</v>
      </c>
      <c r="L1032" s="1248">
        <v>1069.95</v>
      </c>
      <c r="M1032" s="1242">
        <f>K1032/L1032</f>
        <v>1.5010981821580447E-2</v>
      </c>
      <c r="N1032" s="1248">
        <v>240.89</v>
      </c>
      <c r="O1032" s="1244">
        <f t="shared" si="152"/>
        <v>3.6159954110005139</v>
      </c>
      <c r="P1032" s="1244">
        <f t="shared" si="153"/>
        <v>900.6589092948268</v>
      </c>
      <c r="Q1032" s="1245">
        <f t="shared" si="154"/>
        <v>216.95972466003082</v>
      </c>
      <c r="R1032" s="6"/>
      <c r="S1032" s="55"/>
      <c r="T1032" s="55"/>
    </row>
    <row r="1033" spans="1:20" ht="12.75" customHeight="1">
      <c r="A1033" s="1246"/>
      <c r="B1033" s="1247">
        <v>3</v>
      </c>
      <c r="C1033" s="1236" t="s">
        <v>746</v>
      </c>
      <c r="D1033" s="1237">
        <v>36</v>
      </c>
      <c r="E1033" s="1237">
        <v>1986</v>
      </c>
      <c r="F1033" s="1239">
        <v>45.621000000000002</v>
      </c>
      <c r="G1033" s="1239">
        <v>4.306</v>
      </c>
      <c r="H1033" s="1239">
        <v>8.64</v>
      </c>
      <c r="I1033" s="1239">
        <v>32.674999999999997</v>
      </c>
      <c r="J1033" s="1248">
        <v>2075.29</v>
      </c>
      <c r="K1033" s="1249">
        <v>32.674999999999997</v>
      </c>
      <c r="L1033" s="1248">
        <v>2075.29</v>
      </c>
      <c r="M1033" s="1250">
        <f t="shared" ref="M1033:M1040" si="155">K1033/L1033</f>
        <v>1.5744787475485352E-2</v>
      </c>
      <c r="N1033" s="1248">
        <v>240.89</v>
      </c>
      <c r="O1033" s="1244">
        <f t="shared" si="152"/>
        <v>3.7927618549696662</v>
      </c>
      <c r="P1033" s="1244">
        <f t="shared" si="153"/>
        <v>944.68724852912112</v>
      </c>
      <c r="Q1033" s="1251">
        <f t="shared" si="154"/>
        <v>227.56571129817999</v>
      </c>
      <c r="R1033" s="6"/>
      <c r="S1033" s="55"/>
      <c r="T1033" s="55"/>
    </row>
    <row r="1034" spans="1:20" ht="12.75" customHeight="1">
      <c r="A1034" s="1246"/>
      <c r="B1034" s="1247">
        <v>4</v>
      </c>
      <c r="C1034" s="1236" t="s">
        <v>747</v>
      </c>
      <c r="D1034" s="1237">
        <v>20</v>
      </c>
      <c r="E1034" s="1237">
        <v>1986</v>
      </c>
      <c r="F1034" s="1239">
        <v>19.989999999999998</v>
      </c>
      <c r="G1034" s="1239">
        <v>2.153</v>
      </c>
      <c r="H1034" s="1239">
        <v>3.2</v>
      </c>
      <c r="I1034" s="1239">
        <v>14.637</v>
      </c>
      <c r="J1034" s="1248">
        <v>1054.27</v>
      </c>
      <c r="K1034" s="1249">
        <v>14.637</v>
      </c>
      <c r="L1034" s="1248">
        <v>1054.27</v>
      </c>
      <c r="M1034" s="1250">
        <f t="shared" si="155"/>
        <v>1.3883540269570414E-2</v>
      </c>
      <c r="N1034" s="1248">
        <v>240.89</v>
      </c>
      <c r="O1034" s="1252">
        <f t="shared" si="152"/>
        <v>3.3444060155368169</v>
      </c>
      <c r="P1034" s="1244">
        <f t="shared" si="153"/>
        <v>833.01241617422488</v>
      </c>
      <c r="Q1034" s="1251">
        <f t="shared" si="154"/>
        <v>200.66436093220904</v>
      </c>
      <c r="R1034" s="6"/>
      <c r="S1034" s="55"/>
      <c r="T1034" s="55"/>
    </row>
    <row r="1035" spans="1:20" ht="12.75" customHeight="1">
      <c r="A1035" s="1246"/>
      <c r="B1035" s="1247">
        <v>5</v>
      </c>
      <c r="C1035" s="1236" t="s">
        <v>748</v>
      </c>
      <c r="D1035" s="1237">
        <v>20</v>
      </c>
      <c r="E1035" s="1237">
        <v>1984</v>
      </c>
      <c r="F1035" s="1239">
        <v>21.774000000000001</v>
      </c>
      <c r="G1035" s="1239">
        <v>1.8220000000000001</v>
      </c>
      <c r="H1035" s="1239">
        <v>3.2</v>
      </c>
      <c r="I1035" s="1239">
        <v>16.751999999999999</v>
      </c>
      <c r="J1035" s="1248">
        <v>1044.93</v>
      </c>
      <c r="K1035" s="1249">
        <v>16.751999999999999</v>
      </c>
      <c r="L1035" s="1248">
        <v>1044.93</v>
      </c>
      <c r="M1035" s="1250">
        <f t="shared" si="155"/>
        <v>1.6031695903074846E-2</v>
      </c>
      <c r="N1035" s="1248">
        <v>240.89</v>
      </c>
      <c r="O1035" s="1252">
        <f t="shared" si="152"/>
        <v>3.8618752260916995</v>
      </c>
      <c r="P1035" s="1244">
        <f t="shared" si="153"/>
        <v>961.90175418449076</v>
      </c>
      <c r="Q1035" s="1251">
        <f t="shared" si="154"/>
        <v>231.71251356550195</v>
      </c>
      <c r="R1035" s="6"/>
      <c r="S1035" s="55"/>
      <c r="T1035" s="55"/>
    </row>
    <row r="1036" spans="1:20" ht="12.75" customHeight="1">
      <c r="A1036" s="1246"/>
      <c r="B1036" s="1247">
        <v>6</v>
      </c>
      <c r="C1036" s="1236" t="s">
        <v>749</v>
      </c>
      <c r="D1036" s="1237">
        <v>20</v>
      </c>
      <c r="E1036" s="1237">
        <v>1984</v>
      </c>
      <c r="F1036" s="1239">
        <v>20.547000000000001</v>
      </c>
      <c r="G1036" s="1239">
        <v>1.38</v>
      </c>
      <c r="H1036" s="1239">
        <v>3.2</v>
      </c>
      <c r="I1036" s="1239">
        <v>15.967000000000001</v>
      </c>
      <c r="J1036" s="1248">
        <v>1065.45</v>
      </c>
      <c r="K1036" s="1249">
        <v>15.967000000000001</v>
      </c>
      <c r="L1036" s="1248">
        <v>1065.45</v>
      </c>
      <c r="M1036" s="1250">
        <f t="shared" si="155"/>
        <v>1.4986156084283636E-2</v>
      </c>
      <c r="N1036" s="1248">
        <v>240.89</v>
      </c>
      <c r="O1036" s="1252">
        <f t="shared" si="152"/>
        <v>3.6100151391430848</v>
      </c>
      <c r="P1036" s="1244">
        <f t="shared" si="153"/>
        <v>899.16936505701813</v>
      </c>
      <c r="Q1036" s="1251">
        <f t="shared" si="154"/>
        <v>216.60090834858508</v>
      </c>
      <c r="R1036" s="6"/>
      <c r="S1036" s="55"/>
      <c r="T1036" s="55"/>
    </row>
    <row r="1037" spans="1:20" ht="12.75" customHeight="1">
      <c r="A1037" s="1246"/>
      <c r="B1037" s="1247">
        <v>7</v>
      </c>
      <c r="C1037" s="1236" t="s">
        <v>612</v>
      </c>
      <c r="D1037" s="1237">
        <v>20</v>
      </c>
      <c r="E1037" s="1237">
        <v>1984</v>
      </c>
      <c r="F1037" s="1239">
        <v>20.145</v>
      </c>
      <c r="G1037" s="1239">
        <v>1.214</v>
      </c>
      <c r="H1037" s="1239">
        <v>3.2</v>
      </c>
      <c r="I1037" s="1239">
        <v>15.731</v>
      </c>
      <c r="J1037" s="1248">
        <v>1064.3</v>
      </c>
      <c r="K1037" s="1249">
        <v>15.73</v>
      </c>
      <c r="L1037" s="1248">
        <v>1064.3</v>
      </c>
      <c r="M1037" s="1250">
        <f t="shared" si="155"/>
        <v>1.4779667387014941E-2</v>
      </c>
      <c r="N1037" s="1248">
        <v>240.89</v>
      </c>
      <c r="O1037" s="1252">
        <f t="shared" si="152"/>
        <v>3.560274076858029</v>
      </c>
      <c r="P1037" s="1244">
        <f t="shared" si="153"/>
        <v>886.78004322089646</v>
      </c>
      <c r="Q1037" s="1251">
        <f t="shared" si="154"/>
        <v>213.61644461148174</v>
      </c>
      <c r="R1037" s="6"/>
      <c r="S1037" s="55"/>
      <c r="T1037" s="55"/>
    </row>
    <row r="1038" spans="1:20" ht="12.75" customHeight="1">
      <c r="A1038" s="1246"/>
      <c r="B1038" s="1247">
        <v>8</v>
      </c>
      <c r="C1038" s="1236" t="s">
        <v>613</v>
      </c>
      <c r="D1038" s="1237">
        <v>20</v>
      </c>
      <c r="E1038" s="1237">
        <v>1983</v>
      </c>
      <c r="F1038" s="1239">
        <v>20.376999999999999</v>
      </c>
      <c r="G1038" s="1239">
        <v>2.153</v>
      </c>
      <c r="H1038" s="1239">
        <v>3.2</v>
      </c>
      <c r="I1038" s="1239">
        <v>15.023999999999999</v>
      </c>
      <c r="J1038" s="1248">
        <v>1040.3</v>
      </c>
      <c r="K1038" s="1249">
        <v>15.023</v>
      </c>
      <c r="L1038" s="1248">
        <v>1040.3</v>
      </c>
      <c r="M1038" s="1250">
        <f t="shared" si="155"/>
        <v>1.4441026626934538E-2</v>
      </c>
      <c r="N1038" s="1248">
        <v>240.89</v>
      </c>
      <c r="O1038" s="1252">
        <f t="shared" si="152"/>
        <v>3.4786989041622607</v>
      </c>
      <c r="P1038" s="1244">
        <f t="shared" si="153"/>
        <v>866.46159761607237</v>
      </c>
      <c r="Q1038" s="1251">
        <f t="shared" si="154"/>
        <v>208.72193424973568</v>
      </c>
      <c r="R1038" s="6"/>
      <c r="S1038" s="55"/>
      <c r="T1038" s="55"/>
    </row>
    <row r="1039" spans="1:20" ht="13.5" customHeight="1">
      <c r="A1039" s="1246"/>
      <c r="B1039" s="1247">
        <v>9</v>
      </c>
      <c r="C1039" s="1236" t="s">
        <v>750</v>
      </c>
      <c r="D1039" s="1237">
        <v>20</v>
      </c>
      <c r="E1039" s="1237">
        <v>1981</v>
      </c>
      <c r="F1039" s="1239">
        <v>21.814</v>
      </c>
      <c r="G1039" s="1239">
        <v>3.0920000000000001</v>
      </c>
      <c r="H1039" s="1239">
        <v>3.2</v>
      </c>
      <c r="I1039" s="1239">
        <v>15.522</v>
      </c>
      <c r="J1039" s="1248">
        <v>1038.74</v>
      </c>
      <c r="K1039" s="1249">
        <v>15.522</v>
      </c>
      <c r="L1039" s="1248">
        <v>1038.74</v>
      </c>
      <c r="M1039" s="1250">
        <f t="shared" si="155"/>
        <v>1.4943104145406935E-2</v>
      </c>
      <c r="N1039" s="1248">
        <v>240.89</v>
      </c>
      <c r="O1039" s="1252">
        <f t="shared" si="152"/>
        <v>3.5996443575870765</v>
      </c>
      <c r="P1039" s="1244">
        <f t="shared" si="153"/>
        <v>896.58624872441601</v>
      </c>
      <c r="Q1039" s="1251">
        <f t="shared" si="154"/>
        <v>215.97866145522457</v>
      </c>
      <c r="R1039" s="6"/>
      <c r="S1039" s="55"/>
      <c r="T1039" s="55"/>
    </row>
    <row r="1040" spans="1:20" ht="13.5" customHeight="1" thickBot="1">
      <c r="A1040" s="1253"/>
      <c r="B1040" s="1254">
        <v>10</v>
      </c>
      <c r="C1040" s="1255" t="s">
        <v>751</v>
      </c>
      <c r="D1040" s="1256">
        <v>20</v>
      </c>
      <c r="E1040" s="1256">
        <v>1988</v>
      </c>
      <c r="F1040" s="1257">
        <v>43.316000000000003</v>
      </c>
      <c r="G1040" s="1257">
        <v>3.8650000000000002</v>
      </c>
      <c r="H1040" s="1257">
        <v>8.64</v>
      </c>
      <c r="I1040" s="1257">
        <v>30.811</v>
      </c>
      <c r="J1040" s="1258">
        <v>2231.4499999999998</v>
      </c>
      <c r="K1040" s="1259">
        <v>30.811</v>
      </c>
      <c r="L1040" s="1258">
        <v>2231.4499999999998</v>
      </c>
      <c r="M1040" s="1260">
        <f t="shared" si="155"/>
        <v>1.3807613883349393E-2</v>
      </c>
      <c r="N1040" s="1258">
        <v>240.89</v>
      </c>
      <c r="O1040" s="1261">
        <f t="shared" si="152"/>
        <v>3.326116108360035</v>
      </c>
      <c r="P1040" s="1261">
        <f t="shared" si="153"/>
        <v>828.45683300096357</v>
      </c>
      <c r="Q1040" s="1262">
        <f t="shared" si="154"/>
        <v>199.56696650160211</v>
      </c>
      <c r="R1040" s="6"/>
      <c r="S1040" s="55"/>
      <c r="T1040" s="55"/>
    </row>
    <row r="1041" spans="1:20" ht="12.75">
      <c r="A1041" s="1083" t="s">
        <v>30</v>
      </c>
      <c r="B1041" s="291">
        <v>1</v>
      </c>
      <c r="C1041" s="1263" t="s">
        <v>614</v>
      </c>
      <c r="D1041" s="1264">
        <v>20</v>
      </c>
      <c r="E1041" s="1264">
        <v>1984</v>
      </c>
      <c r="F1041" s="1265">
        <v>23.294</v>
      </c>
      <c r="G1041" s="1265">
        <v>1.7110000000000001</v>
      </c>
      <c r="H1041" s="1265">
        <v>3.2</v>
      </c>
      <c r="I1041" s="1265">
        <v>18.382999999999999</v>
      </c>
      <c r="J1041" s="1266">
        <v>1059.05</v>
      </c>
      <c r="K1041" s="1267">
        <v>18.382999999999999</v>
      </c>
      <c r="L1041" s="1268">
        <v>1059.05</v>
      </c>
      <c r="M1041" s="1269">
        <f>K1041/L1041</f>
        <v>1.7358009536849062E-2</v>
      </c>
      <c r="N1041" s="1268">
        <v>240.89</v>
      </c>
      <c r="O1041" s="1270">
        <f>M1041*N1041</f>
        <v>4.1813709173315701</v>
      </c>
      <c r="P1041" s="1270">
        <f>M1041*60*1000</f>
        <v>1041.4805722109436</v>
      </c>
      <c r="Q1041" s="1271">
        <f>P1041*N1041/1000</f>
        <v>250.8822550398942</v>
      </c>
      <c r="R1041" s="6"/>
      <c r="S1041" s="55"/>
      <c r="T1041" s="55"/>
    </row>
    <row r="1042" spans="1:20" ht="12.75">
      <c r="A1042" s="1084"/>
      <c r="B1042" s="283">
        <v>2</v>
      </c>
      <c r="C1042" s="1272" t="s">
        <v>752</v>
      </c>
      <c r="D1042" s="1273">
        <v>20</v>
      </c>
      <c r="E1042" s="1273">
        <v>1984</v>
      </c>
      <c r="F1042" s="1274">
        <v>22.891999999999999</v>
      </c>
      <c r="G1042" s="1274">
        <v>1.27</v>
      </c>
      <c r="H1042" s="1274">
        <v>3.2</v>
      </c>
      <c r="I1042" s="1274">
        <v>18.422000000000001</v>
      </c>
      <c r="J1042" s="1275">
        <v>1058.05</v>
      </c>
      <c r="K1042" s="1276">
        <v>18.422000000000001</v>
      </c>
      <c r="L1042" s="1275">
        <v>1058.05</v>
      </c>
      <c r="M1042" s="1277">
        <f t="shared" ref="M1042:M1050" si="156">K1042/L1042</f>
        <v>1.7411275459571857E-2</v>
      </c>
      <c r="N1042" s="1275">
        <v>240.89</v>
      </c>
      <c r="O1042" s="1278">
        <f t="shared" ref="O1042:O1050" si="157">M1042*N1042</f>
        <v>4.1942021454562646</v>
      </c>
      <c r="P1042" s="1270">
        <f t="shared" ref="P1042:P1050" si="158">M1042*60*1000</f>
        <v>1044.6765275743112</v>
      </c>
      <c r="Q1042" s="1279">
        <f t="shared" ref="Q1042:Q1050" si="159">P1042*N1042/1000</f>
        <v>251.65212872737581</v>
      </c>
      <c r="R1042" s="6"/>
      <c r="S1042" s="55"/>
      <c r="T1042" s="55"/>
    </row>
    <row r="1043" spans="1:20" ht="12.75">
      <c r="A1043" s="1084"/>
      <c r="B1043" s="283">
        <v>3</v>
      </c>
      <c r="C1043" s="1272" t="s">
        <v>615</v>
      </c>
      <c r="D1043" s="1273">
        <v>20</v>
      </c>
      <c r="E1043" s="1273">
        <v>1984</v>
      </c>
      <c r="F1043" s="1274">
        <v>22.315999999999999</v>
      </c>
      <c r="G1043" s="1274">
        <v>1.4350000000000001</v>
      </c>
      <c r="H1043" s="1274">
        <v>3.2</v>
      </c>
      <c r="I1043" s="1274">
        <v>17.681000000000001</v>
      </c>
      <c r="J1043" s="1275">
        <v>1056.5999999999999</v>
      </c>
      <c r="K1043" s="1276">
        <v>17.681000000000001</v>
      </c>
      <c r="L1043" s="1275">
        <v>1056.5999999999999</v>
      </c>
      <c r="M1043" s="1277">
        <f t="shared" si="156"/>
        <v>1.6733863335226199E-2</v>
      </c>
      <c r="N1043" s="1275">
        <v>240.89</v>
      </c>
      <c r="O1043" s="1278">
        <f t="shared" si="157"/>
        <v>4.0310203388226391</v>
      </c>
      <c r="P1043" s="1270">
        <f t="shared" si="158"/>
        <v>1004.031800113572</v>
      </c>
      <c r="Q1043" s="1279">
        <f t="shared" si="159"/>
        <v>241.86122032935833</v>
      </c>
      <c r="R1043" s="6"/>
      <c r="S1043" s="55"/>
      <c r="T1043" s="55"/>
    </row>
    <row r="1044" spans="1:20" ht="12.75">
      <c r="A1044" s="1084"/>
      <c r="B1044" s="283">
        <v>4</v>
      </c>
      <c r="C1044" s="1272" t="s">
        <v>616</v>
      </c>
      <c r="D1044" s="1273">
        <v>20</v>
      </c>
      <c r="E1044" s="1273">
        <v>1982</v>
      </c>
      <c r="F1044" s="1274">
        <v>22.422000000000001</v>
      </c>
      <c r="G1044" s="1274">
        <v>1.6559999999999999</v>
      </c>
      <c r="H1044" s="1274">
        <v>3.2</v>
      </c>
      <c r="I1044" s="1274">
        <v>17.565999999999999</v>
      </c>
      <c r="J1044" s="1275">
        <v>1034.74</v>
      </c>
      <c r="K1044" s="1276">
        <v>17.565999999999999</v>
      </c>
      <c r="L1044" s="1275">
        <v>1034.74</v>
      </c>
      <c r="M1044" s="1277">
        <f t="shared" si="156"/>
        <v>1.697624524035023E-2</v>
      </c>
      <c r="N1044" s="1275">
        <v>240.89</v>
      </c>
      <c r="O1044" s="1278">
        <f t="shared" si="157"/>
        <v>4.0894077159479671</v>
      </c>
      <c r="P1044" s="1270">
        <f t="shared" si="158"/>
        <v>1018.5747144210138</v>
      </c>
      <c r="Q1044" s="1279">
        <f t="shared" si="159"/>
        <v>245.36446295687801</v>
      </c>
      <c r="R1044" s="6"/>
      <c r="S1044" s="55"/>
      <c r="T1044" s="55"/>
    </row>
    <row r="1045" spans="1:20" ht="12.75">
      <c r="A1045" s="1084"/>
      <c r="B1045" s="283">
        <v>5</v>
      </c>
      <c r="C1045" s="1272" t="s">
        <v>753</v>
      </c>
      <c r="D1045" s="1273">
        <v>20</v>
      </c>
      <c r="E1045" s="1273">
        <v>1982</v>
      </c>
      <c r="F1045" s="1274">
        <v>24.064</v>
      </c>
      <c r="G1045" s="1274">
        <v>1.4910000000000001</v>
      </c>
      <c r="H1045" s="1274">
        <v>3.2</v>
      </c>
      <c r="I1045" s="1274">
        <v>19.373000000000001</v>
      </c>
      <c r="J1045" s="1275">
        <v>1042.0899999999999</v>
      </c>
      <c r="K1045" s="1276">
        <v>19.373000000000001</v>
      </c>
      <c r="L1045" s="1275">
        <v>1042.0899999999999</v>
      </c>
      <c r="M1045" s="1277">
        <f t="shared" si="156"/>
        <v>1.8590524810716928E-2</v>
      </c>
      <c r="N1045" s="1275">
        <v>240.89</v>
      </c>
      <c r="O1045" s="1278">
        <f t="shared" si="157"/>
        <v>4.4782715216536007</v>
      </c>
      <c r="P1045" s="1270">
        <f t="shared" si="158"/>
        <v>1115.4314886430157</v>
      </c>
      <c r="Q1045" s="1279">
        <f t="shared" si="159"/>
        <v>268.69629129921606</v>
      </c>
      <c r="R1045" s="6"/>
      <c r="S1045" s="55"/>
      <c r="T1045" s="55"/>
    </row>
    <row r="1046" spans="1:20" ht="12.75">
      <c r="A1046" s="1084"/>
      <c r="B1046" s="283">
        <v>6</v>
      </c>
      <c r="C1046" s="1272" t="s">
        <v>617</v>
      </c>
      <c r="D1046" s="1273">
        <v>20</v>
      </c>
      <c r="E1046" s="1273">
        <v>1983</v>
      </c>
      <c r="F1046" s="1274">
        <v>23.634</v>
      </c>
      <c r="G1046" s="1274">
        <v>1.7110000000000001</v>
      </c>
      <c r="H1046" s="1274">
        <v>3.2</v>
      </c>
      <c r="I1046" s="1274">
        <v>18.722999999999999</v>
      </c>
      <c r="J1046" s="1275">
        <v>1037.8499999999999</v>
      </c>
      <c r="K1046" s="1276">
        <v>18.722000000000001</v>
      </c>
      <c r="L1046" s="1275">
        <v>1037.8499999999999</v>
      </c>
      <c r="M1046" s="1277">
        <f t="shared" si="156"/>
        <v>1.8039215686274514E-2</v>
      </c>
      <c r="N1046" s="1275">
        <v>240.89</v>
      </c>
      <c r="O1046" s="1278">
        <f t="shared" si="157"/>
        <v>4.3454666666666677</v>
      </c>
      <c r="P1046" s="1270">
        <f t="shared" si="158"/>
        <v>1082.3529411764707</v>
      </c>
      <c r="Q1046" s="1279">
        <f t="shared" si="159"/>
        <v>260.72800000000001</v>
      </c>
      <c r="R1046" s="6"/>
      <c r="S1046" s="55"/>
      <c r="T1046" s="55"/>
    </row>
    <row r="1047" spans="1:20" ht="12.75">
      <c r="A1047" s="1084"/>
      <c r="B1047" s="283">
        <v>7</v>
      </c>
      <c r="C1047" s="1272" t="s">
        <v>754</v>
      </c>
      <c r="D1047" s="1273">
        <v>20</v>
      </c>
      <c r="E1047" s="1273">
        <v>1982</v>
      </c>
      <c r="F1047" s="1274">
        <v>22.512</v>
      </c>
      <c r="G1047" s="1274">
        <v>1.4350000000000001</v>
      </c>
      <c r="H1047" s="1274">
        <v>3.2</v>
      </c>
      <c r="I1047" s="1274">
        <v>17.876999999999999</v>
      </c>
      <c r="J1047" s="1275">
        <v>1027.75</v>
      </c>
      <c r="K1047" s="1276">
        <v>17.876999999999999</v>
      </c>
      <c r="L1047" s="1275">
        <v>1027.75</v>
      </c>
      <c r="M1047" s="1277">
        <f t="shared" si="156"/>
        <v>1.7394307954269033E-2</v>
      </c>
      <c r="N1047" s="1275">
        <v>240.89</v>
      </c>
      <c r="O1047" s="1278">
        <f t="shared" si="157"/>
        <v>4.1901148431038671</v>
      </c>
      <c r="P1047" s="1270">
        <f t="shared" si="158"/>
        <v>1043.6584772561419</v>
      </c>
      <c r="Q1047" s="1279">
        <f t="shared" si="159"/>
        <v>251.40689058623201</v>
      </c>
      <c r="R1047" s="6"/>
      <c r="S1047" s="55"/>
      <c r="T1047" s="55"/>
    </row>
    <row r="1048" spans="1:20" ht="12.75">
      <c r="A1048" s="1084"/>
      <c r="B1048" s="283">
        <v>8</v>
      </c>
      <c r="C1048" s="1272" t="s">
        <v>618</v>
      </c>
      <c r="D1048" s="1273">
        <v>20</v>
      </c>
      <c r="E1048" s="1273">
        <v>1981</v>
      </c>
      <c r="F1048" s="1274">
        <v>24.068000000000001</v>
      </c>
      <c r="G1048" s="1274">
        <v>2.65</v>
      </c>
      <c r="H1048" s="1274">
        <v>3.2</v>
      </c>
      <c r="I1048" s="1274">
        <v>18.218</v>
      </c>
      <c r="J1048" s="1275">
        <v>1019.7</v>
      </c>
      <c r="K1048" s="1276">
        <v>18.218</v>
      </c>
      <c r="L1048" s="1275">
        <v>1019.7</v>
      </c>
      <c r="M1048" s="1277">
        <f t="shared" si="156"/>
        <v>1.7866039031087574E-2</v>
      </c>
      <c r="N1048" s="1275">
        <v>240.89</v>
      </c>
      <c r="O1048" s="1278">
        <f t="shared" si="157"/>
        <v>4.3037501421986857</v>
      </c>
      <c r="P1048" s="1270">
        <f t="shared" si="158"/>
        <v>1071.9623418652543</v>
      </c>
      <c r="Q1048" s="1279">
        <f t="shared" si="159"/>
        <v>258.22500853192111</v>
      </c>
      <c r="R1048" s="6"/>
      <c r="S1048" s="55"/>
      <c r="T1048" s="55"/>
    </row>
    <row r="1049" spans="1:20" ht="12.75">
      <c r="A1049" s="1084"/>
      <c r="B1049" s="319">
        <v>9</v>
      </c>
      <c r="C1049" s="1272" t="s">
        <v>755</v>
      </c>
      <c r="D1049" s="1273">
        <v>20</v>
      </c>
      <c r="E1049" s="1273">
        <v>1982</v>
      </c>
      <c r="F1049" s="1274">
        <v>37.384</v>
      </c>
      <c r="G1049" s="1274">
        <v>3.1469999999999998</v>
      </c>
      <c r="H1049" s="1274">
        <v>6.4</v>
      </c>
      <c r="I1049" s="1274">
        <v>27.837</v>
      </c>
      <c r="J1049" s="1275">
        <v>1644.35</v>
      </c>
      <c r="K1049" s="1276">
        <v>27.837</v>
      </c>
      <c r="L1049" s="1275">
        <v>1644.35</v>
      </c>
      <c r="M1049" s="1277">
        <f t="shared" si="156"/>
        <v>1.6928877672028463E-2</v>
      </c>
      <c r="N1049" s="1275">
        <v>240.89</v>
      </c>
      <c r="O1049" s="1278">
        <f t="shared" si="157"/>
        <v>4.0779973424149363</v>
      </c>
      <c r="P1049" s="1270">
        <f t="shared" si="158"/>
        <v>1015.7326603217078</v>
      </c>
      <c r="Q1049" s="1279">
        <f t="shared" si="159"/>
        <v>244.67984054489619</v>
      </c>
      <c r="R1049" s="6"/>
      <c r="S1049" s="55"/>
      <c r="T1049" s="55"/>
    </row>
    <row r="1050" spans="1:20" ht="13.5" thickBot="1">
      <c r="A1050" s="1085"/>
      <c r="B1050" s="287">
        <v>10</v>
      </c>
      <c r="C1050" s="1280" t="s">
        <v>756</v>
      </c>
      <c r="D1050" s="1281">
        <v>20</v>
      </c>
      <c r="E1050" s="1281">
        <v>1981</v>
      </c>
      <c r="F1050" s="1282">
        <v>21.902000000000001</v>
      </c>
      <c r="G1050" s="1282">
        <v>1.8220000000000001</v>
      </c>
      <c r="H1050" s="1282">
        <v>3.2</v>
      </c>
      <c r="I1050" s="1282">
        <v>16.88</v>
      </c>
      <c r="J1050" s="1283">
        <v>1034.8499999999999</v>
      </c>
      <c r="K1050" s="1284">
        <v>16.88</v>
      </c>
      <c r="L1050" s="1283">
        <v>1034.8499999999999</v>
      </c>
      <c r="M1050" s="1285">
        <f t="shared" si="156"/>
        <v>1.6311542735662175E-2</v>
      </c>
      <c r="N1050" s="1283">
        <v>240.89</v>
      </c>
      <c r="O1050" s="1286">
        <f t="shared" si="157"/>
        <v>3.9292875295936613</v>
      </c>
      <c r="P1050" s="1286">
        <f t="shared" si="158"/>
        <v>978.69256413973051</v>
      </c>
      <c r="Q1050" s="1287">
        <f t="shared" si="159"/>
        <v>235.75725177561966</v>
      </c>
      <c r="R1050" s="6"/>
      <c r="S1050" s="55"/>
      <c r="T1050" s="55"/>
    </row>
    <row r="1051" spans="1:20" ht="12.75">
      <c r="A1051" s="1088" t="s">
        <v>12</v>
      </c>
      <c r="B1051" s="52">
        <v>1</v>
      </c>
      <c r="C1051" s="113"/>
      <c r="D1051" s="52"/>
      <c r="E1051" s="52"/>
      <c r="F1051" s="328"/>
      <c r="G1051" s="328"/>
      <c r="H1051" s="328"/>
      <c r="I1051" s="331"/>
      <c r="J1051" s="326"/>
      <c r="K1051" s="333"/>
      <c r="L1051" s="326"/>
      <c r="M1051" s="327"/>
      <c r="N1051" s="328"/>
      <c r="O1051" s="329"/>
      <c r="P1051" s="329"/>
      <c r="Q1051" s="332"/>
      <c r="S1051" s="55"/>
      <c r="T1051" s="55"/>
    </row>
    <row r="1052" spans="1:20" ht="12.75">
      <c r="A1052" s="1089"/>
      <c r="B1052" s="52">
        <v>2</v>
      </c>
      <c r="C1052" s="30"/>
      <c r="D1052" s="26"/>
      <c r="E1052" s="26"/>
      <c r="F1052" s="35"/>
      <c r="G1052" s="35"/>
      <c r="H1052" s="35"/>
      <c r="I1052" s="124"/>
      <c r="J1052" s="301"/>
      <c r="K1052" s="334"/>
      <c r="L1052" s="301"/>
      <c r="M1052" s="37"/>
      <c r="N1052" s="35"/>
      <c r="O1052" s="49"/>
      <c r="P1052" s="329"/>
      <c r="Q1052" s="50"/>
      <c r="S1052" s="55"/>
      <c r="T1052" s="55"/>
    </row>
    <row r="1053" spans="1:20" ht="12.75">
      <c r="A1053" s="1089"/>
      <c r="B1053" s="52">
        <v>3</v>
      </c>
      <c r="C1053" s="30"/>
      <c r="D1053" s="26"/>
      <c r="E1053" s="26"/>
      <c r="F1053" s="35"/>
      <c r="G1053" s="35"/>
      <c r="H1053" s="35"/>
      <c r="I1053" s="124"/>
      <c r="J1053" s="301"/>
      <c r="K1053" s="334"/>
      <c r="L1053" s="301"/>
      <c r="M1053" s="37"/>
      <c r="N1053" s="35"/>
      <c r="O1053" s="49"/>
      <c r="P1053" s="329"/>
      <c r="Q1053" s="50"/>
      <c r="S1053" s="55"/>
      <c r="T1053" s="55"/>
    </row>
    <row r="1054" spans="1:20" ht="12.75">
      <c r="A1054" s="1066"/>
      <c r="B1054" s="26">
        <v>4</v>
      </c>
      <c r="C1054" s="30"/>
      <c r="D1054" s="26"/>
      <c r="E1054" s="26"/>
      <c r="F1054" s="35"/>
      <c r="G1054" s="35"/>
      <c r="H1054" s="35"/>
      <c r="I1054" s="124"/>
      <c r="J1054" s="301"/>
      <c r="K1054" s="334"/>
      <c r="L1054" s="301"/>
      <c r="M1054" s="37"/>
      <c r="N1054" s="35"/>
      <c r="O1054" s="49"/>
      <c r="P1054" s="329"/>
      <c r="Q1054" s="50"/>
      <c r="S1054" s="55"/>
      <c r="T1054" s="55"/>
    </row>
    <row r="1055" spans="1:20" ht="12.75">
      <c r="A1055" s="1066"/>
      <c r="B1055" s="26">
        <v>5</v>
      </c>
      <c r="C1055" s="30"/>
      <c r="D1055" s="26"/>
      <c r="E1055" s="26"/>
      <c r="F1055" s="35"/>
      <c r="G1055" s="35"/>
      <c r="H1055" s="35"/>
      <c r="I1055" s="124"/>
      <c r="J1055" s="301"/>
      <c r="K1055" s="334"/>
      <c r="L1055" s="301"/>
      <c r="M1055" s="37"/>
      <c r="N1055" s="35"/>
      <c r="O1055" s="49"/>
      <c r="P1055" s="329"/>
      <c r="Q1055" s="50"/>
      <c r="S1055" s="55"/>
      <c r="T1055" s="55"/>
    </row>
    <row r="1056" spans="1:20" ht="12.75">
      <c r="A1056" s="1066"/>
      <c r="B1056" s="26">
        <v>6</v>
      </c>
      <c r="C1056" s="30"/>
      <c r="D1056" s="26"/>
      <c r="E1056" s="26"/>
      <c r="F1056" s="35"/>
      <c r="G1056" s="35"/>
      <c r="H1056" s="35"/>
      <c r="I1056" s="124"/>
      <c r="J1056" s="301"/>
      <c r="K1056" s="334"/>
      <c r="L1056" s="301"/>
      <c r="M1056" s="37"/>
      <c r="N1056" s="35"/>
      <c r="O1056" s="49"/>
      <c r="P1056" s="329"/>
      <c r="Q1056" s="50"/>
      <c r="S1056" s="55"/>
      <c r="T1056" s="55"/>
    </row>
    <row r="1057" spans="1:20" ht="12.75">
      <c r="A1057" s="1066"/>
      <c r="B1057" s="26">
        <v>7</v>
      </c>
      <c r="C1057" s="30"/>
      <c r="D1057" s="26"/>
      <c r="E1057" s="26"/>
      <c r="F1057" s="35"/>
      <c r="G1057" s="35"/>
      <c r="H1057" s="35"/>
      <c r="I1057" s="124"/>
      <c r="J1057" s="301"/>
      <c r="K1057" s="334"/>
      <c r="L1057" s="301"/>
      <c r="M1057" s="37"/>
      <c r="N1057" s="35"/>
      <c r="O1057" s="49"/>
      <c r="P1057" s="329"/>
      <c r="Q1057" s="50"/>
      <c r="S1057" s="55"/>
      <c r="T1057" s="55"/>
    </row>
    <row r="1058" spans="1:20" ht="12.75">
      <c r="A1058" s="1066"/>
      <c r="B1058" s="26">
        <v>8</v>
      </c>
      <c r="C1058" s="30"/>
      <c r="D1058" s="26"/>
      <c r="E1058" s="26"/>
      <c r="F1058" s="35"/>
      <c r="G1058" s="35"/>
      <c r="H1058" s="35"/>
      <c r="I1058" s="124"/>
      <c r="J1058" s="301"/>
      <c r="K1058" s="334"/>
      <c r="L1058" s="301"/>
      <c r="M1058" s="37"/>
      <c r="N1058" s="35"/>
      <c r="O1058" s="49"/>
      <c r="P1058" s="329"/>
      <c r="Q1058" s="50"/>
      <c r="S1058" s="55"/>
      <c r="T1058" s="55"/>
    </row>
    <row r="1059" spans="1:20" ht="12.75">
      <c r="A1059" s="1066"/>
      <c r="B1059" s="26">
        <v>9</v>
      </c>
      <c r="C1059" s="30"/>
      <c r="D1059" s="26"/>
      <c r="E1059" s="26"/>
      <c r="F1059" s="35"/>
      <c r="G1059" s="35"/>
      <c r="H1059" s="35"/>
      <c r="I1059" s="124"/>
      <c r="J1059" s="301"/>
      <c r="K1059" s="334"/>
      <c r="L1059" s="301"/>
      <c r="M1059" s="37"/>
      <c r="N1059" s="35"/>
      <c r="O1059" s="49"/>
      <c r="P1059" s="329"/>
      <c r="Q1059" s="50"/>
      <c r="S1059" s="55"/>
      <c r="T1059" s="55"/>
    </row>
    <row r="1060" spans="1:20" ht="13.5" thickBot="1">
      <c r="A1060" s="1090"/>
      <c r="B1060" s="27">
        <v>10</v>
      </c>
      <c r="C1060" s="32"/>
      <c r="D1060" s="27"/>
      <c r="E1060" s="27"/>
      <c r="F1060" s="38"/>
      <c r="G1060" s="38"/>
      <c r="H1060" s="38"/>
      <c r="I1060" s="336"/>
      <c r="J1060" s="337"/>
      <c r="K1060" s="338"/>
      <c r="L1060" s="337"/>
      <c r="M1060" s="53"/>
      <c r="N1060" s="38"/>
      <c r="O1060" s="51"/>
      <c r="P1060" s="51"/>
      <c r="Q1060" s="297"/>
      <c r="S1060" s="55"/>
      <c r="T1060" s="55"/>
    </row>
    <row r="1061" spans="1:20" ht="12.75">
      <c r="S1061" s="55"/>
      <c r="T1061" s="55"/>
    </row>
    <row r="1062" spans="1:20" ht="12.75">
      <c r="S1062" s="55"/>
      <c r="T1062" s="55"/>
    </row>
    <row r="1063" spans="1:20" ht="15">
      <c r="A1063" s="1011" t="s">
        <v>44</v>
      </c>
      <c r="B1063" s="1011"/>
      <c r="C1063" s="1011"/>
      <c r="D1063" s="1011"/>
      <c r="E1063" s="1011"/>
      <c r="F1063" s="1011"/>
      <c r="G1063" s="1011"/>
      <c r="H1063" s="1011"/>
      <c r="I1063" s="1011"/>
      <c r="J1063" s="1011"/>
      <c r="K1063" s="1011"/>
      <c r="L1063" s="1011"/>
      <c r="M1063" s="1011"/>
      <c r="N1063" s="1011"/>
      <c r="O1063" s="1011"/>
      <c r="P1063" s="1011"/>
      <c r="Q1063" s="1011"/>
      <c r="S1063" s="601"/>
      <c r="T1063" s="601"/>
    </row>
    <row r="1064" spans="1:20" ht="13.5" thickBot="1">
      <c r="A1064" s="993" t="s">
        <v>866</v>
      </c>
      <c r="B1064" s="993"/>
      <c r="C1064" s="993"/>
      <c r="D1064" s="993"/>
      <c r="E1064" s="993"/>
      <c r="F1064" s="993"/>
      <c r="G1064" s="993"/>
      <c r="H1064" s="993"/>
      <c r="I1064" s="993"/>
      <c r="J1064" s="993"/>
      <c r="K1064" s="993"/>
      <c r="L1064" s="993"/>
      <c r="M1064" s="993"/>
      <c r="N1064" s="993"/>
      <c r="O1064" s="993"/>
      <c r="P1064" s="993"/>
      <c r="Q1064" s="993"/>
      <c r="S1064" s="55"/>
      <c r="T1064" s="55"/>
    </row>
    <row r="1065" spans="1:20" ht="12.75" customHeight="1">
      <c r="A1065" s="994" t="s">
        <v>1</v>
      </c>
      <c r="B1065" s="997" t="s">
        <v>0</v>
      </c>
      <c r="C1065" s="1000" t="s">
        <v>2</v>
      </c>
      <c r="D1065" s="1000" t="s">
        <v>3</v>
      </c>
      <c r="E1065" s="1000" t="s">
        <v>13</v>
      </c>
      <c r="F1065" s="1004" t="s">
        <v>14</v>
      </c>
      <c r="G1065" s="1005"/>
      <c r="H1065" s="1005"/>
      <c r="I1065" s="1006"/>
      <c r="J1065" s="1000" t="s">
        <v>4</v>
      </c>
      <c r="K1065" s="1000" t="s">
        <v>15</v>
      </c>
      <c r="L1065" s="1000" t="s">
        <v>5</v>
      </c>
      <c r="M1065" s="1000" t="s">
        <v>6</v>
      </c>
      <c r="N1065" s="1000" t="s">
        <v>16</v>
      </c>
      <c r="O1065" s="1007" t="s">
        <v>17</v>
      </c>
      <c r="P1065" s="1000" t="s">
        <v>25</v>
      </c>
      <c r="Q1065" s="1009" t="s">
        <v>26</v>
      </c>
      <c r="S1065" s="55"/>
      <c r="T1065" s="55"/>
    </row>
    <row r="1066" spans="1:20" s="2" customFormat="1" ht="33.75">
      <c r="A1066" s="995"/>
      <c r="B1066" s="998"/>
      <c r="C1066" s="1001"/>
      <c r="D1066" s="1003"/>
      <c r="E1066" s="1003"/>
      <c r="F1066" s="21" t="s">
        <v>18</v>
      </c>
      <c r="G1066" s="21" t="s">
        <v>19</v>
      </c>
      <c r="H1066" s="21" t="s">
        <v>20</v>
      </c>
      <c r="I1066" s="21" t="s">
        <v>21</v>
      </c>
      <c r="J1066" s="1003"/>
      <c r="K1066" s="1003"/>
      <c r="L1066" s="1003"/>
      <c r="M1066" s="1003"/>
      <c r="N1066" s="1003"/>
      <c r="O1066" s="1008"/>
      <c r="P1066" s="1003"/>
      <c r="Q1066" s="1010"/>
      <c r="S1066" s="55"/>
      <c r="T1066" s="55"/>
    </row>
    <row r="1067" spans="1:20" s="3" customFormat="1" ht="13.5" customHeight="1" thickBot="1">
      <c r="A1067" s="995"/>
      <c r="B1067" s="998"/>
      <c r="C1067" s="1001"/>
      <c r="D1067" s="9" t="s">
        <v>7</v>
      </c>
      <c r="E1067" s="9" t="s">
        <v>8</v>
      </c>
      <c r="F1067" s="9" t="s">
        <v>9</v>
      </c>
      <c r="G1067" s="9" t="s">
        <v>9</v>
      </c>
      <c r="H1067" s="9" t="s">
        <v>9</v>
      </c>
      <c r="I1067" s="9" t="s">
        <v>9</v>
      </c>
      <c r="J1067" s="9" t="s">
        <v>22</v>
      </c>
      <c r="K1067" s="9" t="s">
        <v>9</v>
      </c>
      <c r="L1067" s="9" t="s">
        <v>22</v>
      </c>
      <c r="M1067" s="9" t="s">
        <v>23</v>
      </c>
      <c r="N1067" s="9" t="s">
        <v>10</v>
      </c>
      <c r="O1067" s="9" t="s">
        <v>24</v>
      </c>
      <c r="P1067" s="22" t="s">
        <v>27</v>
      </c>
      <c r="Q1067" s="10" t="s">
        <v>28</v>
      </c>
      <c r="S1067" s="55"/>
      <c r="T1067" s="55"/>
    </row>
    <row r="1068" spans="1:20" ht="11.25" customHeight="1">
      <c r="A1068" s="983" t="s">
        <v>11</v>
      </c>
      <c r="B1068" s="17">
        <v>1</v>
      </c>
      <c r="C1068" s="1579" t="s">
        <v>463</v>
      </c>
      <c r="D1068" s="1580">
        <v>8</v>
      </c>
      <c r="E1068" s="1580" t="s">
        <v>52</v>
      </c>
      <c r="F1068" s="1581">
        <f>G1068+H1068+I1068</f>
        <v>5.4619999999999997</v>
      </c>
      <c r="G1068" s="1581">
        <v>0.76800000000000002</v>
      </c>
      <c r="H1068" s="1581">
        <v>0.64</v>
      </c>
      <c r="I1068" s="1581">
        <v>4.0540000000000003</v>
      </c>
      <c r="J1068" s="1325">
        <v>633.84</v>
      </c>
      <c r="K1068" s="1582">
        <f>I1068</f>
        <v>4.0540000000000003</v>
      </c>
      <c r="L1068" s="1325">
        <f>J1068</f>
        <v>633.84</v>
      </c>
      <c r="M1068" s="552">
        <f>K1068/L1068</f>
        <v>6.3959358828726493E-3</v>
      </c>
      <c r="N1068" s="1325">
        <v>327.76</v>
      </c>
      <c r="O1068" s="1583">
        <f>M1068*N1068</f>
        <v>2.0963319449703395</v>
      </c>
      <c r="P1068" s="1583">
        <f>M1068*60*1000</f>
        <v>383.7561529723589</v>
      </c>
      <c r="Q1068" s="554">
        <f>P1068*N1068/1000</f>
        <v>125.77991669822035</v>
      </c>
      <c r="S1068" s="55"/>
      <c r="T1068" s="55"/>
    </row>
    <row r="1069" spans="1:20" ht="11.25" customHeight="1">
      <c r="A1069" s="984"/>
      <c r="B1069" s="18">
        <v>2</v>
      </c>
      <c r="C1069" s="1142" t="s">
        <v>550</v>
      </c>
      <c r="D1069" s="1143">
        <v>75</v>
      </c>
      <c r="E1069" s="1143" t="s">
        <v>52</v>
      </c>
      <c r="F1069" s="1289">
        <f t="shared" ref="F1069:F1090" si="160">G1069+H1069+I1069</f>
        <v>45.338999999999999</v>
      </c>
      <c r="G1069" s="1208">
        <v>9.6240000000000006</v>
      </c>
      <c r="H1069" s="1208">
        <v>11.84</v>
      </c>
      <c r="I1069" s="1208">
        <v>23.875</v>
      </c>
      <c r="J1069" s="1145">
        <v>3389.14</v>
      </c>
      <c r="K1069" s="1584">
        <f t="shared" ref="K1069:L1088" si="161">I1069</f>
        <v>23.875</v>
      </c>
      <c r="L1069" s="1139">
        <f t="shared" si="161"/>
        <v>3389.14</v>
      </c>
      <c r="M1069" s="557">
        <f t="shared" ref="M1069:M1077" si="162">K1069/L1069</f>
        <v>7.0445599768672882E-3</v>
      </c>
      <c r="N1069" s="1139">
        <v>327.76</v>
      </c>
      <c r="O1069" s="558">
        <f t="shared" ref="O1069:O1087" si="163">M1069*N1069</f>
        <v>2.3089249780180223</v>
      </c>
      <c r="P1069" s="1290">
        <f t="shared" ref="P1069:P1087" si="164">M1069*60*1000</f>
        <v>422.67359861203727</v>
      </c>
      <c r="Q1069" s="559">
        <f t="shared" ref="Q1069:Q1087" si="165">P1069*N1069/1000</f>
        <v>138.53549868108135</v>
      </c>
      <c r="S1069" s="55"/>
      <c r="T1069" s="55"/>
    </row>
    <row r="1070" spans="1:20" ht="11.25" customHeight="1">
      <c r="A1070" s="984"/>
      <c r="B1070" s="18">
        <v>3</v>
      </c>
      <c r="C1070" s="1142" t="s">
        <v>867</v>
      </c>
      <c r="D1070" s="1143">
        <v>18</v>
      </c>
      <c r="E1070" s="1143">
        <v>1996</v>
      </c>
      <c r="F1070" s="1289">
        <f t="shared" si="160"/>
        <v>10.85</v>
      </c>
      <c r="G1070" s="1208">
        <v>0</v>
      </c>
      <c r="H1070" s="1208">
        <v>0</v>
      </c>
      <c r="I1070" s="1208">
        <v>10.85</v>
      </c>
      <c r="J1070" s="1145">
        <v>1321.61</v>
      </c>
      <c r="K1070" s="1584">
        <f t="shared" si="161"/>
        <v>10.85</v>
      </c>
      <c r="L1070" s="1139">
        <f t="shared" si="161"/>
        <v>1321.61</v>
      </c>
      <c r="M1070" s="557">
        <f t="shared" si="162"/>
        <v>8.2096836434349015E-3</v>
      </c>
      <c r="N1070" s="1139">
        <v>327.76</v>
      </c>
      <c r="O1070" s="558">
        <f t="shared" si="163"/>
        <v>2.6908059109722231</v>
      </c>
      <c r="P1070" s="1290">
        <f t="shared" si="164"/>
        <v>492.58101860609412</v>
      </c>
      <c r="Q1070" s="559">
        <f t="shared" si="165"/>
        <v>161.44835465833341</v>
      </c>
      <c r="S1070" s="55"/>
      <c r="T1070" s="55"/>
    </row>
    <row r="1071" spans="1:20" ht="11.25" customHeight="1">
      <c r="A1071" s="984"/>
      <c r="B1071" s="18">
        <v>4</v>
      </c>
      <c r="C1071" s="1142" t="s">
        <v>464</v>
      </c>
      <c r="D1071" s="1143">
        <v>20</v>
      </c>
      <c r="E1071" s="1143" t="s">
        <v>52</v>
      </c>
      <c r="F1071" s="1289">
        <f t="shared" si="160"/>
        <v>12.676</v>
      </c>
      <c r="G1071" s="1208">
        <v>0.32600000000000001</v>
      </c>
      <c r="H1071" s="1208">
        <v>3.12</v>
      </c>
      <c r="I1071" s="1208">
        <v>9.23</v>
      </c>
      <c r="J1071" s="1145">
        <v>1078.1300000000001</v>
      </c>
      <c r="K1071" s="1584">
        <f t="shared" si="161"/>
        <v>9.23</v>
      </c>
      <c r="L1071" s="1139">
        <f t="shared" si="161"/>
        <v>1078.1300000000001</v>
      </c>
      <c r="M1071" s="557">
        <f t="shared" si="162"/>
        <v>8.5611197165462415E-3</v>
      </c>
      <c r="N1071" s="1139">
        <v>327.76</v>
      </c>
      <c r="O1071" s="558">
        <f t="shared" si="163"/>
        <v>2.8059925982951959</v>
      </c>
      <c r="P1071" s="1290">
        <f t="shared" si="164"/>
        <v>513.66718299277443</v>
      </c>
      <c r="Q1071" s="559">
        <f t="shared" si="165"/>
        <v>168.35955589771174</v>
      </c>
      <c r="S1071" s="55"/>
      <c r="T1071" s="55"/>
    </row>
    <row r="1072" spans="1:20" ht="11.25" customHeight="1">
      <c r="A1072" s="984"/>
      <c r="B1072" s="18">
        <v>5</v>
      </c>
      <c r="C1072" s="1142" t="s">
        <v>868</v>
      </c>
      <c r="D1072" s="1143">
        <v>29</v>
      </c>
      <c r="E1072" s="1143" t="s">
        <v>52</v>
      </c>
      <c r="F1072" s="1289">
        <f t="shared" si="160"/>
        <v>21.8</v>
      </c>
      <c r="G1072" s="1208">
        <v>2.831</v>
      </c>
      <c r="H1072" s="1208">
        <v>4.6399999999999997</v>
      </c>
      <c r="I1072" s="1208">
        <v>14.329000000000001</v>
      </c>
      <c r="J1072" s="1145">
        <v>1612.1</v>
      </c>
      <c r="K1072" s="1584">
        <f t="shared" si="161"/>
        <v>14.329000000000001</v>
      </c>
      <c r="L1072" s="1139">
        <f t="shared" si="161"/>
        <v>1612.1</v>
      </c>
      <c r="M1072" s="557">
        <f t="shared" si="162"/>
        <v>8.8884064264003488E-3</v>
      </c>
      <c r="N1072" s="1139">
        <v>327.76</v>
      </c>
      <c r="O1072" s="558">
        <f t="shared" si="163"/>
        <v>2.9132640903169782</v>
      </c>
      <c r="P1072" s="1290">
        <f t="shared" si="164"/>
        <v>533.30438558402091</v>
      </c>
      <c r="Q1072" s="559">
        <f t="shared" si="165"/>
        <v>174.79584541901866</v>
      </c>
      <c r="S1072" s="55"/>
      <c r="T1072" s="55"/>
    </row>
    <row r="1073" spans="1:20" ht="11.25" customHeight="1">
      <c r="A1073" s="984"/>
      <c r="B1073" s="18">
        <v>6</v>
      </c>
      <c r="C1073" s="1142" t="s">
        <v>869</v>
      </c>
      <c r="D1073" s="1143">
        <v>9</v>
      </c>
      <c r="E1073" s="1143" t="s">
        <v>52</v>
      </c>
      <c r="F1073" s="1289">
        <f t="shared" si="160"/>
        <v>8.379999999999999</v>
      </c>
      <c r="G1073" s="1208">
        <v>0.78800000000000003</v>
      </c>
      <c r="H1073" s="1208">
        <v>1.6</v>
      </c>
      <c r="I1073" s="1208">
        <v>5.992</v>
      </c>
      <c r="J1073" s="1145">
        <v>656.14</v>
      </c>
      <c r="K1073" s="1584">
        <v>5.5220000000000002</v>
      </c>
      <c r="L1073" s="1139">
        <v>604.77</v>
      </c>
      <c r="M1073" s="557">
        <f t="shared" si="162"/>
        <v>9.1307439191758849E-3</v>
      </c>
      <c r="N1073" s="1139">
        <v>327.76</v>
      </c>
      <c r="O1073" s="558">
        <f t="shared" si="163"/>
        <v>2.9926926269490881</v>
      </c>
      <c r="P1073" s="1290">
        <f t="shared" si="164"/>
        <v>547.84463515055302</v>
      </c>
      <c r="Q1073" s="559">
        <f t="shared" si="165"/>
        <v>179.56155761694524</v>
      </c>
      <c r="S1073" s="55"/>
      <c r="T1073" s="55"/>
    </row>
    <row r="1074" spans="1:20" ht="11.25" customHeight="1">
      <c r="A1074" s="984"/>
      <c r="B1074" s="18">
        <v>7</v>
      </c>
      <c r="C1074" s="1142" t="s">
        <v>870</v>
      </c>
      <c r="D1074" s="1143">
        <v>12</v>
      </c>
      <c r="E1074" s="1143" t="s">
        <v>52</v>
      </c>
      <c r="F1074" s="1289">
        <f t="shared" si="160"/>
        <v>9.0559999999999992</v>
      </c>
      <c r="G1074" s="1208">
        <v>0.30199999999999999</v>
      </c>
      <c r="H1074" s="1208">
        <v>1.92</v>
      </c>
      <c r="I1074" s="1208">
        <v>6.8339999999999996</v>
      </c>
      <c r="J1074" s="1145">
        <v>710.12</v>
      </c>
      <c r="K1074" s="1584">
        <f t="shared" si="161"/>
        <v>6.8339999999999996</v>
      </c>
      <c r="L1074" s="1139">
        <f t="shared" si="161"/>
        <v>710.12</v>
      </c>
      <c r="M1074" s="557">
        <f t="shared" si="162"/>
        <v>9.6237255675097159E-3</v>
      </c>
      <c r="N1074" s="1139">
        <v>327.76</v>
      </c>
      <c r="O1074" s="558">
        <f t="shared" si="163"/>
        <v>3.1542722920069846</v>
      </c>
      <c r="P1074" s="1290">
        <f t="shared" si="164"/>
        <v>577.42353405058304</v>
      </c>
      <c r="Q1074" s="559">
        <f t="shared" si="165"/>
        <v>189.25633752041909</v>
      </c>
      <c r="S1074" s="55"/>
      <c r="T1074" s="55"/>
    </row>
    <row r="1075" spans="1:20" ht="11.25" customHeight="1">
      <c r="A1075" s="984"/>
      <c r="B1075" s="18">
        <v>8</v>
      </c>
      <c r="C1075" s="1142" t="s">
        <v>871</v>
      </c>
      <c r="D1075" s="1143">
        <v>50</v>
      </c>
      <c r="E1075" s="1143" t="s">
        <v>52</v>
      </c>
      <c r="F1075" s="1289">
        <f t="shared" si="160"/>
        <v>28.905000000000001</v>
      </c>
      <c r="G1075" s="1208">
        <v>2.387</v>
      </c>
      <c r="H1075" s="1208">
        <v>8</v>
      </c>
      <c r="I1075" s="1208">
        <v>18.518000000000001</v>
      </c>
      <c r="J1075" s="1145">
        <v>1886.21</v>
      </c>
      <c r="K1075" s="1584">
        <f t="shared" si="161"/>
        <v>18.518000000000001</v>
      </c>
      <c r="L1075" s="1139">
        <f t="shared" si="161"/>
        <v>1886.21</v>
      </c>
      <c r="M1075" s="557">
        <f t="shared" si="162"/>
        <v>9.8175706840701732E-3</v>
      </c>
      <c r="N1075" s="1139">
        <v>327.76</v>
      </c>
      <c r="O1075" s="558">
        <f t="shared" si="163"/>
        <v>3.2178069674108398</v>
      </c>
      <c r="P1075" s="1290">
        <f t="shared" si="164"/>
        <v>589.05424104421036</v>
      </c>
      <c r="Q1075" s="559">
        <f t="shared" si="165"/>
        <v>193.06841804465037</v>
      </c>
      <c r="S1075" s="55"/>
      <c r="T1075" s="55"/>
    </row>
    <row r="1076" spans="1:20" ht="12.75" customHeight="1">
      <c r="A1076" s="984"/>
      <c r="B1076" s="18">
        <v>9</v>
      </c>
      <c r="C1076" s="1142" t="s">
        <v>872</v>
      </c>
      <c r="D1076" s="1143">
        <v>50</v>
      </c>
      <c r="E1076" s="1143" t="s">
        <v>52</v>
      </c>
      <c r="F1076" s="1289">
        <f t="shared" si="160"/>
        <v>38.71</v>
      </c>
      <c r="G1076" s="1208">
        <v>4.8780000000000001</v>
      </c>
      <c r="H1076" s="1208">
        <v>8</v>
      </c>
      <c r="I1076" s="1208">
        <v>25.832000000000001</v>
      </c>
      <c r="J1076" s="1145">
        <v>2510.79</v>
      </c>
      <c r="K1076" s="1584">
        <f t="shared" si="161"/>
        <v>25.832000000000001</v>
      </c>
      <c r="L1076" s="1139">
        <f t="shared" si="161"/>
        <v>2510.79</v>
      </c>
      <c r="M1076" s="557">
        <f t="shared" si="162"/>
        <v>1.0288395285945858E-2</v>
      </c>
      <c r="N1076" s="1139">
        <v>327.76</v>
      </c>
      <c r="O1076" s="558">
        <f t="shared" si="163"/>
        <v>3.3721244389216141</v>
      </c>
      <c r="P1076" s="1290">
        <f t="shared" si="164"/>
        <v>617.30371715675142</v>
      </c>
      <c r="Q1076" s="559">
        <f t="shared" si="165"/>
        <v>202.32746633529683</v>
      </c>
      <c r="S1076" s="55"/>
      <c r="T1076" s="55"/>
    </row>
    <row r="1077" spans="1:20" ht="12.75" customHeight="1" thickBot="1">
      <c r="A1077" s="985"/>
      <c r="B1077" s="44">
        <v>10</v>
      </c>
      <c r="C1077" s="1209" t="s">
        <v>646</v>
      </c>
      <c r="D1077" s="1210">
        <v>12</v>
      </c>
      <c r="E1077" s="1210" t="s">
        <v>52</v>
      </c>
      <c r="F1077" s="1585">
        <f t="shared" si="160"/>
        <v>9.4589999999999996</v>
      </c>
      <c r="G1077" s="1211">
        <v>0.16500000000000001</v>
      </c>
      <c r="H1077" s="1211">
        <v>1.92</v>
      </c>
      <c r="I1077" s="1211">
        <v>7.3739999999999997</v>
      </c>
      <c r="J1077" s="1212">
        <v>701.94</v>
      </c>
      <c r="K1077" s="1586">
        <f t="shared" si="161"/>
        <v>7.3739999999999997</v>
      </c>
      <c r="L1077" s="1587">
        <f t="shared" si="161"/>
        <v>701.94</v>
      </c>
      <c r="M1077" s="1214">
        <f t="shared" si="162"/>
        <v>1.0505171382169415E-2</v>
      </c>
      <c r="N1077" s="1587">
        <v>327.76</v>
      </c>
      <c r="O1077" s="1467">
        <f t="shared" si="163"/>
        <v>3.4431749722198473</v>
      </c>
      <c r="P1077" s="1326">
        <f t="shared" si="164"/>
        <v>630.31028293016493</v>
      </c>
      <c r="Q1077" s="1327">
        <f t="shared" si="165"/>
        <v>206.59049833319085</v>
      </c>
      <c r="S1077" s="55"/>
      <c r="T1077" s="55"/>
    </row>
    <row r="1078" spans="1:20" ht="12.75" customHeight="1">
      <c r="A1078" s="1116" t="s">
        <v>29</v>
      </c>
      <c r="B1078" s="266">
        <v>1</v>
      </c>
      <c r="C1078" s="1588" t="s">
        <v>873</v>
      </c>
      <c r="D1078" s="1589">
        <v>20</v>
      </c>
      <c r="E1078" s="1589" t="s">
        <v>52</v>
      </c>
      <c r="F1078" s="1218">
        <f t="shared" si="160"/>
        <v>20.214000000000002</v>
      </c>
      <c r="G1078" s="1218">
        <v>1.0069999999999999</v>
      </c>
      <c r="H1078" s="1218">
        <v>3.2</v>
      </c>
      <c r="I1078" s="1218">
        <v>16.007000000000001</v>
      </c>
      <c r="J1078" s="1220">
        <v>1054.08</v>
      </c>
      <c r="K1078" s="1221">
        <f t="shared" si="161"/>
        <v>16.007000000000001</v>
      </c>
      <c r="L1078" s="1220">
        <f t="shared" si="161"/>
        <v>1054.08</v>
      </c>
      <c r="M1078" s="1341">
        <f>K1078/L1078</f>
        <v>1.518575440194293E-2</v>
      </c>
      <c r="N1078" s="1220">
        <v>327.76</v>
      </c>
      <c r="O1078" s="1342">
        <f t="shared" si="163"/>
        <v>4.9772828627808146</v>
      </c>
      <c r="P1078" s="1342">
        <f t="shared" si="164"/>
        <v>911.14526411657585</v>
      </c>
      <c r="Q1078" s="1343">
        <f t="shared" si="165"/>
        <v>298.63697176684889</v>
      </c>
      <c r="S1078" s="55"/>
      <c r="T1078" s="55"/>
    </row>
    <row r="1079" spans="1:20" ht="12.75" customHeight="1">
      <c r="A1079" s="1117"/>
      <c r="B1079" s="260">
        <v>2</v>
      </c>
      <c r="C1079" s="1159" t="s">
        <v>874</v>
      </c>
      <c r="D1079" s="1149">
        <v>22</v>
      </c>
      <c r="E1079" s="1149" t="s">
        <v>52</v>
      </c>
      <c r="F1079" s="1219">
        <f t="shared" si="160"/>
        <v>22.617000000000001</v>
      </c>
      <c r="G1079" s="1219">
        <v>1.4690000000000001</v>
      </c>
      <c r="H1079" s="1219">
        <v>3.52</v>
      </c>
      <c r="I1079" s="1219">
        <v>17.628</v>
      </c>
      <c r="J1079" s="1158">
        <v>1157.42</v>
      </c>
      <c r="K1079" s="1222">
        <f t="shared" si="161"/>
        <v>17.628</v>
      </c>
      <c r="L1079" s="1158">
        <f t="shared" si="161"/>
        <v>1157.42</v>
      </c>
      <c r="M1079" s="1153">
        <f>K1079/L1079</f>
        <v>1.5230426292961933E-2</v>
      </c>
      <c r="N1079" s="1154">
        <v>327.76</v>
      </c>
      <c r="O1079" s="1155">
        <f t="shared" si="163"/>
        <v>4.9919245217812032</v>
      </c>
      <c r="P1079" s="1155">
        <f t="shared" si="164"/>
        <v>913.82557757771599</v>
      </c>
      <c r="Q1079" s="1156">
        <f t="shared" si="165"/>
        <v>299.5154713068722</v>
      </c>
      <c r="S1079" s="55"/>
      <c r="T1079" s="55"/>
    </row>
    <row r="1080" spans="1:20" s="58" customFormat="1" ht="12.75" customHeight="1">
      <c r="A1080" s="1117"/>
      <c r="B1080" s="260">
        <v>3</v>
      </c>
      <c r="C1080" s="1159" t="s">
        <v>875</v>
      </c>
      <c r="D1080" s="1149">
        <v>8</v>
      </c>
      <c r="E1080" s="1149" t="s">
        <v>52</v>
      </c>
      <c r="F1080" s="1219">
        <f t="shared" si="160"/>
        <v>7.569</v>
      </c>
      <c r="G1080" s="1219">
        <v>0</v>
      </c>
      <c r="H1080" s="1219">
        <v>0</v>
      </c>
      <c r="I1080" s="1219">
        <v>7.569</v>
      </c>
      <c r="J1080" s="1158">
        <v>491.34</v>
      </c>
      <c r="K1080" s="1222">
        <f t="shared" si="161"/>
        <v>7.569</v>
      </c>
      <c r="L1080" s="1158">
        <f t="shared" si="161"/>
        <v>491.34</v>
      </c>
      <c r="M1080" s="1160">
        <f t="shared" ref="M1080:M1087" si="166">K1080/L1080</f>
        <v>1.5404811332275004E-2</v>
      </c>
      <c r="N1080" s="1154">
        <v>327.76</v>
      </c>
      <c r="O1080" s="1155">
        <f t="shared" si="163"/>
        <v>5.049080962266455</v>
      </c>
      <c r="P1080" s="1155">
        <f t="shared" si="164"/>
        <v>924.28867993650022</v>
      </c>
      <c r="Q1080" s="1161">
        <f t="shared" si="165"/>
        <v>302.94485773598728</v>
      </c>
      <c r="S1080" s="59"/>
      <c r="T1080" s="59"/>
    </row>
    <row r="1081" spans="1:20" ht="12.75" customHeight="1">
      <c r="A1081" s="1117"/>
      <c r="B1081" s="260">
        <v>4</v>
      </c>
      <c r="C1081" s="1159" t="s">
        <v>876</v>
      </c>
      <c r="D1081" s="1149">
        <v>22</v>
      </c>
      <c r="E1081" s="1149" t="s">
        <v>52</v>
      </c>
      <c r="F1081" s="1219">
        <f t="shared" si="160"/>
        <v>23.754999999999999</v>
      </c>
      <c r="G1081" s="1219">
        <v>1.78</v>
      </c>
      <c r="H1081" s="1219">
        <v>3.52</v>
      </c>
      <c r="I1081" s="1219">
        <v>18.454999999999998</v>
      </c>
      <c r="J1081" s="1158">
        <v>1183.74</v>
      </c>
      <c r="K1081" s="1222">
        <f t="shared" si="161"/>
        <v>18.454999999999998</v>
      </c>
      <c r="L1081" s="1158">
        <f t="shared" si="161"/>
        <v>1183.74</v>
      </c>
      <c r="M1081" s="1160">
        <f t="shared" si="166"/>
        <v>1.5590416814503183E-2</v>
      </c>
      <c r="N1081" s="1154">
        <v>327.76</v>
      </c>
      <c r="O1081" s="1162">
        <f t="shared" si="163"/>
        <v>5.1099150151215635</v>
      </c>
      <c r="P1081" s="1155">
        <f t="shared" si="164"/>
        <v>935.42500887019094</v>
      </c>
      <c r="Q1081" s="1161">
        <f t="shared" si="165"/>
        <v>306.59490090729378</v>
      </c>
      <c r="S1081" s="55"/>
      <c r="T1081" s="55"/>
    </row>
    <row r="1082" spans="1:20" ht="12.75" customHeight="1">
      <c r="A1082" s="1117"/>
      <c r="B1082" s="260">
        <v>5</v>
      </c>
      <c r="C1082" s="1159" t="s">
        <v>877</v>
      </c>
      <c r="D1082" s="1149">
        <v>22</v>
      </c>
      <c r="E1082" s="1149" t="s">
        <v>52</v>
      </c>
      <c r="F1082" s="1219">
        <f t="shared" si="160"/>
        <v>24.542999999999999</v>
      </c>
      <c r="G1082" s="1219">
        <v>2.008</v>
      </c>
      <c r="H1082" s="1219">
        <v>3.52</v>
      </c>
      <c r="I1082" s="1219">
        <v>19.015000000000001</v>
      </c>
      <c r="J1082" s="1158">
        <v>1217.03</v>
      </c>
      <c r="K1082" s="1222">
        <f t="shared" si="161"/>
        <v>19.015000000000001</v>
      </c>
      <c r="L1082" s="1158">
        <f t="shared" si="161"/>
        <v>1217.03</v>
      </c>
      <c r="M1082" s="1160">
        <f t="shared" si="166"/>
        <v>1.5624101295777426E-2</v>
      </c>
      <c r="N1082" s="1154">
        <v>327.76</v>
      </c>
      <c r="O1082" s="1162">
        <f t="shared" si="163"/>
        <v>5.1209554407040088</v>
      </c>
      <c r="P1082" s="1155">
        <f t="shared" si="164"/>
        <v>937.44607774664553</v>
      </c>
      <c r="Q1082" s="1161">
        <f t="shared" si="165"/>
        <v>307.25732644224053</v>
      </c>
      <c r="S1082" s="55"/>
      <c r="T1082" s="55"/>
    </row>
    <row r="1083" spans="1:20" ht="13.5" customHeight="1">
      <c r="A1083" s="1117"/>
      <c r="B1083" s="260">
        <v>6</v>
      </c>
      <c r="C1083" s="1159" t="s">
        <v>878</v>
      </c>
      <c r="D1083" s="1149">
        <v>45</v>
      </c>
      <c r="E1083" s="1149" t="s">
        <v>52</v>
      </c>
      <c r="F1083" s="1219">
        <f t="shared" si="160"/>
        <v>40.375</v>
      </c>
      <c r="G1083" s="1219">
        <v>3.0230000000000001</v>
      </c>
      <c r="H1083" s="1219">
        <v>7.2</v>
      </c>
      <c r="I1083" s="1219">
        <v>30.152000000000001</v>
      </c>
      <c r="J1083" s="1158">
        <v>1903.57</v>
      </c>
      <c r="K1083" s="1222">
        <f t="shared" si="161"/>
        <v>30.152000000000001</v>
      </c>
      <c r="L1083" s="1158">
        <f t="shared" si="161"/>
        <v>1903.57</v>
      </c>
      <c r="M1083" s="1160">
        <f t="shared" si="166"/>
        <v>1.5839711699596023E-2</v>
      </c>
      <c r="N1083" s="1154">
        <v>327.76</v>
      </c>
      <c r="O1083" s="1162">
        <f t="shared" si="163"/>
        <v>5.1916239066595926</v>
      </c>
      <c r="P1083" s="1155">
        <f t="shared" si="164"/>
        <v>950.38270197576139</v>
      </c>
      <c r="Q1083" s="1161">
        <f t="shared" si="165"/>
        <v>311.49743439957552</v>
      </c>
      <c r="S1083" s="55"/>
      <c r="T1083" s="55"/>
    </row>
    <row r="1084" spans="1:20" s="58" customFormat="1" ht="12.75" customHeight="1">
      <c r="A1084" s="1117"/>
      <c r="B1084" s="260">
        <v>7</v>
      </c>
      <c r="C1084" s="1159" t="s">
        <v>879</v>
      </c>
      <c r="D1084" s="1149">
        <v>22</v>
      </c>
      <c r="E1084" s="1149" t="s">
        <v>52</v>
      </c>
      <c r="F1084" s="1219">
        <f t="shared" si="160"/>
        <v>24.143999999999998</v>
      </c>
      <c r="G1084" s="1219">
        <v>2.0739999999999998</v>
      </c>
      <c r="H1084" s="1219">
        <v>3.52</v>
      </c>
      <c r="I1084" s="1219">
        <v>18.55</v>
      </c>
      <c r="J1084" s="1158">
        <v>1169.72</v>
      </c>
      <c r="K1084" s="1222">
        <f t="shared" si="161"/>
        <v>18.55</v>
      </c>
      <c r="L1084" s="1158">
        <f t="shared" si="161"/>
        <v>1169.72</v>
      </c>
      <c r="M1084" s="1160">
        <f t="shared" si="166"/>
        <v>1.5858496050336832E-2</v>
      </c>
      <c r="N1084" s="1154">
        <v>327.76</v>
      </c>
      <c r="O1084" s="1162">
        <f t="shared" si="163"/>
        <v>5.1977806654584002</v>
      </c>
      <c r="P1084" s="1155">
        <f t="shared" si="164"/>
        <v>951.50976302020979</v>
      </c>
      <c r="Q1084" s="1161">
        <f t="shared" si="165"/>
        <v>311.86683992750397</v>
      </c>
      <c r="S1084" s="59"/>
      <c r="T1084" s="59"/>
    </row>
    <row r="1085" spans="1:20" ht="12.75" customHeight="1">
      <c r="A1085" s="1117"/>
      <c r="B1085" s="260">
        <v>8</v>
      </c>
      <c r="C1085" s="1159" t="s">
        <v>880</v>
      </c>
      <c r="D1085" s="1149">
        <v>18</v>
      </c>
      <c r="E1085" s="1149" t="s">
        <v>52</v>
      </c>
      <c r="F1085" s="1219">
        <f t="shared" si="160"/>
        <v>21.57</v>
      </c>
      <c r="G1085" s="1219">
        <v>2.5510000000000002</v>
      </c>
      <c r="H1085" s="1219">
        <v>2.88</v>
      </c>
      <c r="I1085" s="1219">
        <v>16.138999999999999</v>
      </c>
      <c r="J1085" s="1158">
        <v>1002</v>
      </c>
      <c r="K1085" s="1222">
        <f t="shared" si="161"/>
        <v>16.138999999999999</v>
      </c>
      <c r="L1085" s="1158">
        <f t="shared" si="161"/>
        <v>1002</v>
      </c>
      <c r="M1085" s="1160">
        <f t="shared" si="166"/>
        <v>1.6106786427145709E-2</v>
      </c>
      <c r="N1085" s="1154">
        <v>327.76</v>
      </c>
      <c r="O1085" s="1162">
        <f t="shared" si="163"/>
        <v>5.2791603193612771</v>
      </c>
      <c r="P1085" s="1155">
        <f t="shared" si="164"/>
        <v>966.40718562874247</v>
      </c>
      <c r="Q1085" s="1161">
        <f t="shared" si="165"/>
        <v>316.74961916167661</v>
      </c>
      <c r="S1085" s="55"/>
      <c r="T1085" s="55"/>
    </row>
    <row r="1086" spans="1:20" ht="12.75">
      <c r="A1086" s="1117"/>
      <c r="B1086" s="260">
        <v>9</v>
      </c>
      <c r="C1086" s="1159" t="s">
        <v>881</v>
      </c>
      <c r="D1086" s="1149">
        <v>22</v>
      </c>
      <c r="E1086" s="1149" t="s">
        <v>52</v>
      </c>
      <c r="F1086" s="1219">
        <f t="shared" si="160"/>
        <v>24.998000000000001</v>
      </c>
      <c r="G1086" s="1219">
        <v>2.14</v>
      </c>
      <c r="H1086" s="1219">
        <v>3.52</v>
      </c>
      <c r="I1086" s="1219">
        <v>19.338000000000001</v>
      </c>
      <c r="J1086" s="1158">
        <v>1169.51</v>
      </c>
      <c r="K1086" s="1222">
        <f t="shared" si="161"/>
        <v>19.338000000000001</v>
      </c>
      <c r="L1086" s="1158">
        <f t="shared" si="161"/>
        <v>1169.51</v>
      </c>
      <c r="M1086" s="1160">
        <f t="shared" si="166"/>
        <v>1.6535130097220203E-2</v>
      </c>
      <c r="N1086" s="1154">
        <v>327.76</v>
      </c>
      <c r="O1086" s="1162">
        <f t="shared" si="163"/>
        <v>5.4195542406648931</v>
      </c>
      <c r="P1086" s="1155">
        <f t="shared" si="164"/>
        <v>992.10780583321207</v>
      </c>
      <c r="Q1086" s="1161">
        <f t="shared" si="165"/>
        <v>325.17325443989358</v>
      </c>
      <c r="S1086" s="55"/>
      <c r="T1086" s="55"/>
    </row>
    <row r="1087" spans="1:20" ht="13.5" thickBot="1">
      <c r="A1087" s="1118"/>
      <c r="B1087" s="335">
        <v>10</v>
      </c>
      <c r="C1087" s="1223" t="s">
        <v>882</v>
      </c>
      <c r="D1087" s="1224">
        <v>47</v>
      </c>
      <c r="E1087" s="1224" t="s">
        <v>52</v>
      </c>
      <c r="F1087" s="1225">
        <f t="shared" si="160"/>
        <v>23.81</v>
      </c>
      <c r="G1087" s="1225">
        <v>1.972</v>
      </c>
      <c r="H1087" s="1225">
        <v>1.6</v>
      </c>
      <c r="I1087" s="1225">
        <v>20.238</v>
      </c>
      <c r="J1087" s="1226">
        <v>1221.69</v>
      </c>
      <c r="K1087" s="1227">
        <f t="shared" si="161"/>
        <v>20.238</v>
      </c>
      <c r="L1087" s="1226">
        <f t="shared" si="161"/>
        <v>1221.69</v>
      </c>
      <c r="M1087" s="1228">
        <f t="shared" si="166"/>
        <v>1.6565577192250078E-2</v>
      </c>
      <c r="N1087" s="1590">
        <v>327.76</v>
      </c>
      <c r="O1087" s="1229">
        <f t="shared" si="163"/>
        <v>5.4295335805318858</v>
      </c>
      <c r="P1087" s="1229">
        <f t="shared" si="164"/>
        <v>993.93463153500477</v>
      </c>
      <c r="Q1087" s="1230">
        <f t="shared" si="165"/>
        <v>325.77201483191317</v>
      </c>
      <c r="S1087" s="55"/>
      <c r="T1087" s="55"/>
    </row>
    <row r="1088" spans="1:20" s="58" customFormat="1" ht="12.75">
      <c r="A1088" s="1012" t="s">
        <v>30</v>
      </c>
      <c r="B1088" s="291">
        <v>1</v>
      </c>
      <c r="C1088" s="1591" t="s">
        <v>883</v>
      </c>
      <c r="D1088" s="1296">
        <v>32</v>
      </c>
      <c r="E1088" s="1296" t="s">
        <v>52</v>
      </c>
      <c r="F1088" s="1297">
        <f t="shared" si="160"/>
        <v>33.228000000000002</v>
      </c>
      <c r="G1088" s="1297">
        <v>2.1549999999999998</v>
      </c>
      <c r="H1088" s="1297">
        <v>5.04</v>
      </c>
      <c r="I1088" s="1297">
        <v>26.033000000000001</v>
      </c>
      <c r="J1088" s="1168">
        <v>1224.3399999999999</v>
      </c>
      <c r="K1088" s="1592">
        <f t="shared" si="161"/>
        <v>26.033000000000001</v>
      </c>
      <c r="L1088" s="1168">
        <f t="shared" si="161"/>
        <v>1224.3399999999999</v>
      </c>
      <c r="M1088" s="1167">
        <f>K1088/L1088</f>
        <v>2.126288449286963E-2</v>
      </c>
      <c r="N1088" s="1168">
        <v>327.76</v>
      </c>
      <c r="O1088" s="1169">
        <f>M1088*N1088</f>
        <v>6.9691230213829494</v>
      </c>
      <c r="P1088" s="1169">
        <f>M1088*60*1000</f>
        <v>1275.7730695721777</v>
      </c>
      <c r="Q1088" s="1170">
        <f>P1088*N1088/1000</f>
        <v>418.14738128297694</v>
      </c>
      <c r="S1088" s="59"/>
      <c r="T1088" s="59"/>
    </row>
    <row r="1089" spans="1:20" ht="12.75">
      <c r="A1089" s="1013"/>
      <c r="B1089" s="283">
        <v>2</v>
      </c>
      <c r="C1089" s="1171" t="s">
        <v>884</v>
      </c>
      <c r="D1089" s="1172">
        <v>8</v>
      </c>
      <c r="E1089" s="1172" t="s">
        <v>52</v>
      </c>
      <c r="F1089" s="1232">
        <f t="shared" si="160"/>
        <v>9.3940000000000001</v>
      </c>
      <c r="G1089" s="1232">
        <v>0.247</v>
      </c>
      <c r="H1089" s="1232">
        <v>1.28</v>
      </c>
      <c r="I1089" s="1232">
        <v>7.867</v>
      </c>
      <c r="J1089" s="1174">
        <v>364.99</v>
      </c>
      <c r="K1089" s="1593">
        <v>6.8140000000000001</v>
      </c>
      <c r="L1089" s="1174">
        <v>316.20999999999998</v>
      </c>
      <c r="M1089" s="564">
        <f t="shared" ref="M1089:M1090" si="167">K1089/L1089</f>
        <v>2.1548970620789983E-2</v>
      </c>
      <c r="N1089" s="1168">
        <v>327.76</v>
      </c>
      <c r="O1089" s="566">
        <f t="shared" ref="O1089:O1090" si="168">M1089*N1089</f>
        <v>7.0628906106701246</v>
      </c>
      <c r="P1089" s="1169">
        <f t="shared" ref="P1089:P1090" si="169">M1089*60*1000</f>
        <v>1292.938237247399</v>
      </c>
      <c r="Q1089" s="567">
        <f t="shared" ref="Q1089:Q1090" si="170">P1089*N1089/1000</f>
        <v>423.77343664020748</v>
      </c>
      <c r="S1089" s="55"/>
      <c r="T1089" s="55"/>
    </row>
    <row r="1090" spans="1:20" ht="12.75">
      <c r="A1090" s="1013"/>
      <c r="B1090" s="283">
        <v>3</v>
      </c>
      <c r="C1090" s="1171" t="s">
        <v>885</v>
      </c>
      <c r="D1090" s="1172">
        <v>11</v>
      </c>
      <c r="E1090" s="1172" t="s">
        <v>52</v>
      </c>
      <c r="F1090" s="1232">
        <f t="shared" si="160"/>
        <v>11.626000000000001</v>
      </c>
      <c r="G1090" s="1232">
        <v>0.54900000000000004</v>
      </c>
      <c r="H1090" s="1232">
        <v>1.6</v>
      </c>
      <c r="I1090" s="1232">
        <v>9.4770000000000003</v>
      </c>
      <c r="J1090" s="1174">
        <v>407.19</v>
      </c>
      <c r="K1090" s="1593">
        <v>8.2959999999999994</v>
      </c>
      <c r="L1090" s="1174">
        <v>356.36</v>
      </c>
      <c r="M1090" s="564">
        <f t="shared" si="167"/>
        <v>2.3279829386014139E-2</v>
      </c>
      <c r="N1090" s="1168">
        <v>327.76</v>
      </c>
      <c r="O1090" s="566">
        <f t="shared" si="168"/>
        <v>7.6301968795599944</v>
      </c>
      <c r="P1090" s="1169">
        <f t="shared" si="169"/>
        <v>1396.7897631608485</v>
      </c>
      <c r="Q1090" s="567">
        <f t="shared" si="170"/>
        <v>457.81181277359968</v>
      </c>
      <c r="S1090" s="55"/>
      <c r="T1090" s="55"/>
    </row>
    <row r="1091" spans="1:20" ht="12.75">
      <c r="A1091" s="1013"/>
      <c r="B1091" s="283">
        <v>4</v>
      </c>
      <c r="C1091" s="452"/>
      <c r="D1091" s="413"/>
      <c r="E1091" s="413"/>
      <c r="F1091" s="493"/>
      <c r="G1091" s="493"/>
      <c r="H1091" s="493"/>
      <c r="I1091" s="493"/>
      <c r="J1091" s="454"/>
      <c r="K1091" s="789"/>
      <c r="L1091" s="454"/>
      <c r="M1091" s="453"/>
      <c r="N1091" s="449"/>
      <c r="O1091" s="246"/>
      <c r="P1091" s="450"/>
      <c r="Q1091" s="247"/>
      <c r="S1091" s="55"/>
      <c r="T1091" s="55"/>
    </row>
    <row r="1092" spans="1:20" s="58" customFormat="1" ht="12.75">
      <c r="A1092" s="1013"/>
      <c r="B1092" s="283">
        <v>5</v>
      </c>
      <c r="C1092" s="452"/>
      <c r="D1092" s="413"/>
      <c r="E1092" s="413"/>
      <c r="F1092" s="493"/>
      <c r="G1092" s="493"/>
      <c r="H1092" s="493"/>
      <c r="I1092" s="493"/>
      <c r="J1092" s="454"/>
      <c r="K1092" s="789"/>
      <c r="L1092" s="454"/>
      <c r="M1092" s="453"/>
      <c r="N1092" s="449"/>
      <c r="O1092" s="246"/>
      <c r="P1092" s="450"/>
      <c r="Q1092" s="247"/>
      <c r="S1092" s="59"/>
      <c r="T1092" s="59"/>
    </row>
    <row r="1093" spans="1:20" ht="12.75">
      <c r="A1093" s="1013"/>
      <c r="B1093" s="283">
        <v>6</v>
      </c>
      <c r="C1093" s="452"/>
      <c r="D1093" s="413"/>
      <c r="E1093" s="413"/>
      <c r="F1093" s="493"/>
      <c r="G1093" s="493"/>
      <c r="H1093" s="493"/>
      <c r="I1093" s="493"/>
      <c r="J1093" s="454"/>
      <c r="K1093" s="497"/>
      <c r="L1093" s="454"/>
      <c r="M1093" s="453"/>
      <c r="N1093" s="449"/>
      <c r="O1093" s="246"/>
      <c r="P1093" s="450"/>
      <c r="Q1093" s="247"/>
      <c r="S1093" s="55"/>
      <c r="T1093" s="55"/>
    </row>
    <row r="1094" spans="1:20" ht="12.75">
      <c r="A1094" s="1013"/>
      <c r="B1094" s="283">
        <v>7</v>
      </c>
      <c r="C1094" s="452"/>
      <c r="D1094" s="413"/>
      <c r="E1094" s="413"/>
      <c r="F1094" s="493"/>
      <c r="G1094" s="493"/>
      <c r="H1094" s="493"/>
      <c r="I1094" s="493"/>
      <c r="J1094" s="454"/>
      <c r="K1094" s="497"/>
      <c r="L1094" s="454"/>
      <c r="M1094" s="453"/>
      <c r="N1094" s="449"/>
      <c r="O1094" s="246"/>
      <c r="P1094" s="450"/>
      <c r="Q1094" s="247"/>
      <c r="S1094" s="55"/>
      <c r="T1094" s="55"/>
    </row>
    <row r="1095" spans="1:20" ht="12.75" customHeight="1">
      <c r="A1095" s="1013"/>
      <c r="B1095" s="283">
        <v>8</v>
      </c>
      <c r="C1095" s="452"/>
      <c r="D1095" s="413"/>
      <c r="E1095" s="413"/>
      <c r="F1095" s="493"/>
      <c r="G1095" s="493"/>
      <c r="H1095" s="493"/>
      <c r="I1095" s="493"/>
      <c r="J1095" s="454"/>
      <c r="K1095" s="497"/>
      <c r="L1095" s="454"/>
      <c r="M1095" s="453"/>
      <c r="N1095" s="454"/>
      <c r="O1095" s="246"/>
      <c r="P1095" s="246"/>
      <c r="Q1095" s="247"/>
      <c r="S1095" s="55"/>
      <c r="T1095" s="55"/>
    </row>
    <row r="1096" spans="1:20" ht="12.75">
      <c r="A1096" s="1119"/>
      <c r="B1096" s="319">
        <v>9</v>
      </c>
      <c r="C1096" s="452"/>
      <c r="D1096" s="446"/>
      <c r="E1096" s="446"/>
      <c r="F1096" s="602"/>
      <c r="G1096" s="602"/>
      <c r="H1096" s="602"/>
      <c r="I1096" s="602"/>
      <c r="J1096" s="449"/>
      <c r="K1096" s="855"/>
      <c r="L1096" s="449"/>
      <c r="M1096" s="448"/>
      <c r="N1096" s="449"/>
      <c r="O1096" s="450"/>
      <c r="P1096" s="450"/>
      <c r="Q1096" s="451"/>
      <c r="S1096" s="55"/>
      <c r="T1096" s="55"/>
    </row>
    <row r="1097" spans="1:20" ht="13.5" thickBot="1">
      <c r="A1097" s="1119"/>
      <c r="B1097" s="319">
        <v>10</v>
      </c>
      <c r="C1097" s="488"/>
      <c r="D1097" s="420"/>
      <c r="E1097" s="420"/>
      <c r="F1097" s="546"/>
      <c r="G1097" s="546"/>
      <c r="H1097" s="546"/>
      <c r="I1097" s="546"/>
      <c r="J1097" s="490"/>
      <c r="K1097" s="498"/>
      <c r="L1097" s="490"/>
      <c r="M1097" s="455"/>
      <c r="N1097" s="850"/>
      <c r="O1097" s="249"/>
      <c r="P1097" s="249"/>
      <c r="Q1097" s="250"/>
      <c r="S1097" s="55"/>
      <c r="T1097" s="55"/>
    </row>
    <row r="1098" spans="1:20" ht="12.75" customHeight="1">
      <c r="A1098" s="980" t="s">
        <v>111</v>
      </c>
      <c r="B1098" s="24">
        <v>1</v>
      </c>
      <c r="C1098" s="90"/>
      <c r="D1098" s="456"/>
      <c r="E1098" s="456"/>
      <c r="F1098" s="851"/>
      <c r="G1098" s="724"/>
      <c r="H1098" s="724"/>
      <c r="I1098" s="724"/>
      <c r="J1098" s="276"/>
      <c r="K1098" s="851"/>
      <c r="L1098" s="852"/>
      <c r="M1098" s="853"/>
      <c r="N1098" s="854"/>
      <c r="O1098" s="277"/>
      <c r="P1098" s="277"/>
      <c r="Q1098" s="278"/>
      <c r="S1098" s="55"/>
      <c r="T1098" s="55"/>
    </row>
    <row r="1099" spans="1:20" ht="12.75">
      <c r="A1099" s="981"/>
      <c r="B1099" s="26">
        <v>2</v>
      </c>
      <c r="C1099" s="345"/>
      <c r="D1099" s="346"/>
      <c r="E1099" s="346"/>
      <c r="F1099" s="579"/>
      <c r="G1099" s="579"/>
      <c r="H1099" s="579"/>
      <c r="I1099" s="579"/>
      <c r="J1099" s="349"/>
      <c r="K1099" s="579"/>
      <c r="L1099" s="349"/>
      <c r="M1099" s="348"/>
      <c r="N1099" s="345"/>
      <c r="O1099" s="350"/>
      <c r="P1099" s="277"/>
      <c r="Q1099" s="351"/>
      <c r="S1099" s="55"/>
      <c r="T1099" s="55"/>
    </row>
    <row r="1100" spans="1:20" ht="12.75">
      <c r="A1100" s="981"/>
      <c r="B1100" s="26">
        <v>3</v>
      </c>
      <c r="C1100" s="345"/>
      <c r="D1100" s="346"/>
      <c r="E1100" s="346"/>
      <c r="F1100" s="579"/>
      <c r="G1100" s="579"/>
      <c r="H1100" s="579"/>
      <c r="I1100" s="579"/>
      <c r="J1100" s="349"/>
      <c r="K1100" s="579"/>
      <c r="L1100" s="349"/>
      <c r="M1100" s="348"/>
      <c r="N1100" s="345"/>
      <c r="O1100" s="350"/>
      <c r="P1100" s="277"/>
      <c r="Q1100" s="351"/>
      <c r="S1100" s="55"/>
      <c r="T1100" s="55"/>
    </row>
    <row r="1101" spans="1:20" ht="12.75">
      <c r="A1101" s="981"/>
      <c r="B1101" s="26">
        <v>4</v>
      </c>
      <c r="C1101" s="345"/>
      <c r="D1101" s="346"/>
      <c r="E1101" s="346"/>
      <c r="F1101" s="579"/>
      <c r="G1101" s="579"/>
      <c r="H1101" s="579"/>
      <c r="I1101" s="579"/>
      <c r="J1101" s="349"/>
      <c r="K1101" s="579"/>
      <c r="L1101" s="349"/>
      <c r="M1101" s="348"/>
      <c r="N1101" s="345"/>
      <c r="O1101" s="350"/>
      <c r="P1101" s="277"/>
      <c r="Q1101" s="351"/>
      <c r="S1101" s="55"/>
      <c r="T1101" s="55"/>
    </row>
    <row r="1102" spans="1:20" ht="12.75">
      <c r="A1102" s="981"/>
      <c r="B1102" s="26">
        <v>5</v>
      </c>
      <c r="C1102" s="345"/>
      <c r="D1102" s="346"/>
      <c r="E1102" s="346"/>
      <c r="F1102" s="579"/>
      <c r="G1102" s="579"/>
      <c r="H1102" s="579"/>
      <c r="I1102" s="579"/>
      <c r="J1102" s="349"/>
      <c r="K1102" s="579"/>
      <c r="L1102" s="349"/>
      <c r="M1102" s="348"/>
      <c r="N1102" s="345"/>
      <c r="O1102" s="350"/>
      <c r="P1102" s="277"/>
      <c r="Q1102" s="351"/>
      <c r="S1102" s="55"/>
      <c r="T1102" s="55"/>
    </row>
    <row r="1103" spans="1:20" ht="12.75">
      <c r="A1103" s="981"/>
      <c r="B1103" s="26">
        <v>6</v>
      </c>
      <c r="C1103" s="345"/>
      <c r="D1103" s="346"/>
      <c r="E1103" s="346"/>
      <c r="F1103" s="579"/>
      <c r="G1103" s="579"/>
      <c r="H1103" s="579"/>
      <c r="I1103" s="579"/>
      <c r="J1103" s="349"/>
      <c r="K1103" s="579"/>
      <c r="L1103" s="349"/>
      <c r="M1103" s="348"/>
      <c r="N1103" s="345"/>
      <c r="O1103" s="350"/>
      <c r="P1103" s="277"/>
      <c r="Q1103" s="351"/>
      <c r="S1103" s="55"/>
      <c r="T1103" s="55"/>
    </row>
    <row r="1104" spans="1:20" ht="12.75">
      <c r="A1104" s="981"/>
      <c r="B1104" s="26">
        <v>7</v>
      </c>
      <c r="C1104" s="345"/>
      <c r="D1104" s="346"/>
      <c r="E1104" s="346"/>
      <c r="F1104" s="579"/>
      <c r="G1104" s="579"/>
      <c r="H1104" s="579"/>
      <c r="I1104" s="579"/>
      <c r="J1104" s="349"/>
      <c r="K1104" s="579"/>
      <c r="L1104" s="349"/>
      <c r="M1104" s="348"/>
      <c r="N1104" s="345"/>
      <c r="O1104" s="350"/>
      <c r="P1104" s="277"/>
      <c r="Q1104" s="351"/>
      <c r="S1104" s="55"/>
      <c r="T1104" s="55"/>
    </row>
    <row r="1105" spans="1:20" ht="12.75">
      <c r="A1105" s="981"/>
      <c r="B1105" s="26">
        <v>8</v>
      </c>
      <c r="C1105" s="345"/>
      <c r="D1105" s="346"/>
      <c r="E1105" s="346"/>
      <c r="F1105" s="579"/>
      <c r="G1105" s="579"/>
      <c r="H1105" s="579"/>
      <c r="I1105" s="579"/>
      <c r="J1105" s="349"/>
      <c r="K1105" s="579"/>
      <c r="L1105" s="349"/>
      <c r="M1105" s="348"/>
      <c r="N1105" s="345"/>
      <c r="O1105" s="350"/>
      <c r="P1105" s="277"/>
      <c r="Q1105" s="351"/>
      <c r="S1105" s="55"/>
      <c r="T1105" s="55"/>
    </row>
    <row r="1106" spans="1:20" ht="12.75">
      <c r="A1106" s="981"/>
      <c r="B1106" s="26">
        <v>9</v>
      </c>
      <c r="C1106" s="345"/>
      <c r="D1106" s="346"/>
      <c r="E1106" s="346"/>
      <c r="F1106" s="579"/>
      <c r="G1106" s="579"/>
      <c r="H1106" s="579"/>
      <c r="I1106" s="579"/>
      <c r="J1106" s="349"/>
      <c r="K1106" s="579"/>
      <c r="L1106" s="349"/>
      <c r="M1106" s="348"/>
      <c r="N1106" s="345"/>
      <c r="O1106" s="350"/>
      <c r="P1106" s="277"/>
      <c r="Q1106" s="351"/>
      <c r="S1106" s="55"/>
      <c r="T1106" s="55"/>
    </row>
    <row r="1107" spans="1:20" ht="13.5" thickBot="1">
      <c r="A1107" s="982"/>
      <c r="B1107" s="26">
        <v>10</v>
      </c>
      <c r="C1107" s="352"/>
      <c r="D1107" s="353"/>
      <c r="E1107" s="353"/>
      <c r="F1107" s="580"/>
      <c r="G1107" s="671"/>
      <c r="H1107" s="671"/>
      <c r="I1107" s="671"/>
      <c r="J1107" s="356"/>
      <c r="K1107" s="580"/>
      <c r="L1107" s="459"/>
      <c r="M1107" s="603"/>
      <c r="N1107" s="762"/>
      <c r="O1107" s="358"/>
      <c r="P1107" s="358"/>
      <c r="Q1107" s="205"/>
      <c r="S1107" s="55"/>
      <c r="T1107" s="55"/>
    </row>
    <row r="1108" spans="1:20" ht="12.75">
      <c r="S1108" s="55"/>
      <c r="T1108" s="55"/>
    </row>
    <row r="1109" spans="1:20" ht="12.75">
      <c r="S1109" s="55"/>
      <c r="T1109" s="55"/>
    </row>
    <row r="1110" spans="1:20" ht="15">
      <c r="A1110" s="1011" t="s">
        <v>246</v>
      </c>
      <c r="B1110" s="1011"/>
      <c r="C1110" s="1011"/>
      <c r="D1110" s="1011"/>
      <c r="E1110" s="1011"/>
      <c r="F1110" s="1011"/>
      <c r="G1110" s="1011"/>
      <c r="H1110" s="1011"/>
      <c r="I1110" s="1011"/>
      <c r="J1110" s="1011"/>
      <c r="K1110" s="1011"/>
      <c r="L1110" s="1011"/>
      <c r="M1110" s="1011"/>
      <c r="N1110" s="1011"/>
      <c r="O1110" s="1011"/>
      <c r="P1110" s="1011"/>
      <c r="Q1110" s="1011"/>
      <c r="S1110" s="601"/>
      <c r="T1110" s="601"/>
    </row>
    <row r="1111" spans="1:20" ht="13.5" thickBot="1">
      <c r="A1111" s="993" t="s">
        <v>714</v>
      </c>
      <c r="B1111" s="993"/>
      <c r="C1111" s="993"/>
      <c r="D1111" s="993"/>
      <c r="E1111" s="993"/>
      <c r="F1111" s="993"/>
      <c r="G1111" s="993"/>
      <c r="H1111" s="993"/>
      <c r="I1111" s="993"/>
      <c r="J1111" s="993"/>
      <c r="K1111" s="993"/>
      <c r="L1111" s="993"/>
      <c r="M1111" s="993"/>
      <c r="N1111" s="993"/>
      <c r="O1111" s="993"/>
      <c r="P1111" s="993"/>
      <c r="Q1111" s="993"/>
      <c r="S1111" s="55"/>
      <c r="T1111" s="55"/>
    </row>
    <row r="1112" spans="1:20" ht="12.75" customHeight="1">
      <c r="A1112" s="994" t="s">
        <v>1</v>
      </c>
      <c r="B1112" s="997" t="s">
        <v>0</v>
      </c>
      <c r="C1112" s="1000" t="s">
        <v>2</v>
      </c>
      <c r="D1112" s="1000" t="s">
        <v>3</v>
      </c>
      <c r="E1112" s="1000" t="s">
        <v>13</v>
      </c>
      <c r="F1112" s="1004" t="s">
        <v>14</v>
      </c>
      <c r="G1112" s="1005"/>
      <c r="H1112" s="1005"/>
      <c r="I1112" s="1006"/>
      <c r="J1112" s="1000" t="s">
        <v>4</v>
      </c>
      <c r="K1112" s="1000" t="s">
        <v>15</v>
      </c>
      <c r="L1112" s="1000" t="s">
        <v>5</v>
      </c>
      <c r="M1112" s="1000" t="s">
        <v>6</v>
      </c>
      <c r="N1112" s="1000" t="s">
        <v>16</v>
      </c>
      <c r="O1112" s="1007" t="s">
        <v>17</v>
      </c>
      <c r="P1112" s="1000" t="s">
        <v>25</v>
      </c>
      <c r="Q1112" s="1009" t="s">
        <v>26</v>
      </c>
      <c r="S1112" s="55"/>
      <c r="T1112" s="55"/>
    </row>
    <row r="1113" spans="1:20" s="2" customFormat="1" ht="33.75">
      <c r="A1113" s="995"/>
      <c r="B1113" s="998"/>
      <c r="C1113" s="1001"/>
      <c r="D1113" s="1003"/>
      <c r="E1113" s="1003"/>
      <c r="F1113" s="21" t="s">
        <v>18</v>
      </c>
      <c r="G1113" s="21" t="s">
        <v>19</v>
      </c>
      <c r="H1113" s="21" t="s">
        <v>20</v>
      </c>
      <c r="I1113" s="21" t="s">
        <v>21</v>
      </c>
      <c r="J1113" s="1003"/>
      <c r="K1113" s="1003"/>
      <c r="L1113" s="1003"/>
      <c r="M1113" s="1003"/>
      <c r="N1113" s="1003"/>
      <c r="O1113" s="1008"/>
      <c r="P1113" s="1003"/>
      <c r="Q1113" s="1010"/>
      <c r="S1113" s="55"/>
      <c r="T1113" s="55"/>
    </row>
    <row r="1114" spans="1:20" s="3" customFormat="1" ht="13.5" customHeight="1" thickBot="1">
      <c r="A1114" s="996"/>
      <c r="B1114" s="999"/>
      <c r="C1114" s="1002"/>
      <c r="D1114" s="40" t="s">
        <v>7</v>
      </c>
      <c r="E1114" s="40" t="s">
        <v>8</v>
      </c>
      <c r="F1114" s="40" t="s">
        <v>9</v>
      </c>
      <c r="G1114" s="40" t="s">
        <v>9</v>
      </c>
      <c r="H1114" s="40" t="s">
        <v>9</v>
      </c>
      <c r="I1114" s="40" t="s">
        <v>9</v>
      </c>
      <c r="J1114" s="40" t="s">
        <v>22</v>
      </c>
      <c r="K1114" s="40" t="s">
        <v>9</v>
      </c>
      <c r="L1114" s="40" t="s">
        <v>22</v>
      </c>
      <c r="M1114" s="40" t="s">
        <v>78</v>
      </c>
      <c r="N1114" s="40" t="s">
        <v>10</v>
      </c>
      <c r="O1114" s="40" t="s">
        <v>79</v>
      </c>
      <c r="P1114" s="41" t="s">
        <v>27</v>
      </c>
      <c r="Q1114" s="42" t="s">
        <v>28</v>
      </c>
      <c r="S1114" s="55"/>
      <c r="T1114" s="55"/>
    </row>
    <row r="1115" spans="1:20" s="58" customFormat="1" ht="12.75" customHeight="1">
      <c r="A1115" s="1017" t="s">
        <v>11</v>
      </c>
      <c r="B1115" s="60">
        <v>1</v>
      </c>
      <c r="C1115" s="1135" t="s">
        <v>732</v>
      </c>
      <c r="D1115" s="1136">
        <v>40</v>
      </c>
      <c r="E1115" s="1136" t="s">
        <v>607</v>
      </c>
      <c r="F1115" s="555">
        <f t="shared" ref="F1115:F1119" si="171">+G1115+H1115+I1115</f>
        <v>14.617075</v>
      </c>
      <c r="G1115" s="672">
        <v>3.5766119999999999</v>
      </c>
      <c r="H1115" s="672">
        <v>6.4943879999999998</v>
      </c>
      <c r="I1115" s="672">
        <v>4.5460750000000001</v>
      </c>
      <c r="J1115" s="672">
        <v>2233.8000000000002</v>
      </c>
      <c r="K1115" s="1137">
        <v>6.4943879999999998</v>
      </c>
      <c r="L1115" s="672">
        <v>2233.8000000000002</v>
      </c>
      <c r="M1115" s="1138">
        <f>K1115/L1115</f>
        <v>2.907327424120333E-3</v>
      </c>
      <c r="N1115" s="1139">
        <v>251.245</v>
      </c>
      <c r="O1115" s="1140">
        <f>M1115*N1115</f>
        <v>0.73045147867311311</v>
      </c>
      <c r="P1115" s="1140">
        <f>M1115*60*1000</f>
        <v>174.43964544721999</v>
      </c>
      <c r="Q1115" s="1141">
        <f>P1115*N1115/1000</f>
        <v>43.82708872038679</v>
      </c>
      <c r="R1115" s="62"/>
      <c r="S1115" s="55"/>
      <c r="T1115" s="55"/>
    </row>
    <row r="1116" spans="1:20" s="58" customFormat="1" ht="12.75">
      <c r="A1116" s="1018"/>
      <c r="B1116" s="63">
        <v>2</v>
      </c>
      <c r="C1116" s="1142" t="s">
        <v>608</v>
      </c>
      <c r="D1116" s="1143">
        <v>24</v>
      </c>
      <c r="E1116" s="1143" t="s">
        <v>607</v>
      </c>
      <c r="F1116" s="555">
        <f t="shared" si="171"/>
        <v>8.1199890000000003</v>
      </c>
      <c r="G1116" s="555">
        <v>1.5755999999999999</v>
      </c>
      <c r="H1116" s="555">
        <v>3.68</v>
      </c>
      <c r="I1116" s="555">
        <v>2.8643890000000001</v>
      </c>
      <c r="J1116" s="555">
        <v>971.5</v>
      </c>
      <c r="K1116" s="1144">
        <v>2.8643890000000001</v>
      </c>
      <c r="L1116" s="555">
        <v>971.5</v>
      </c>
      <c r="M1116" s="557">
        <f t="shared" ref="M1116:M1121" si="172">K1116/L1116</f>
        <v>2.9484189397838397E-3</v>
      </c>
      <c r="N1116" s="1145">
        <v>251.245</v>
      </c>
      <c r="O1116" s="1146">
        <f t="shared" ref="O1116:O1121" si="173">M1116*N1116</f>
        <v>0.74077551652599083</v>
      </c>
      <c r="P1116" s="1140">
        <f t="shared" ref="P1116:P1121" si="174">M1116*60*1000</f>
        <v>176.90513638703038</v>
      </c>
      <c r="Q1116" s="1147">
        <f t="shared" ref="Q1116:Q1121" si="175">P1116*N1116/1000</f>
        <v>44.446530991559449</v>
      </c>
      <c r="R1116" s="62"/>
      <c r="S1116" s="55"/>
      <c r="T1116" s="55"/>
    </row>
    <row r="1117" spans="1:20" s="58" customFormat="1" ht="12.75">
      <c r="A1117" s="1070"/>
      <c r="B1117" s="57">
        <v>3</v>
      </c>
      <c r="C1117" s="1142" t="s">
        <v>527</v>
      </c>
      <c r="D1117" s="1143">
        <v>24</v>
      </c>
      <c r="E1117" s="1143" t="s">
        <v>607</v>
      </c>
      <c r="F1117" s="555">
        <f t="shared" si="171"/>
        <v>7.7089110000000005</v>
      </c>
      <c r="G1117" s="555">
        <v>2.1113040000000001</v>
      </c>
      <c r="H1117" s="555">
        <v>4.32</v>
      </c>
      <c r="I1117" s="555">
        <v>1.2776069999999999</v>
      </c>
      <c r="J1117" s="555">
        <v>1323.11</v>
      </c>
      <c r="K1117" s="1144">
        <v>4.2586899999999996</v>
      </c>
      <c r="L1117" s="555">
        <v>1323.11</v>
      </c>
      <c r="M1117" s="557">
        <f t="shared" si="172"/>
        <v>3.2186968581599412E-3</v>
      </c>
      <c r="N1117" s="1145">
        <v>251.245</v>
      </c>
      <c r="O1117" s="1146">
        <f t="shared" si="173"/>
        <v>0.80868149212839446</v>
      </c>
      <c r="P1117" s="1140">
        <f t="shared" si="174"/>
        <v>193.12181148959647</v>
      </c>
      <c r="Q1117" s="1147">
        <f t="shared" si="175"/>
        <v>48.520889527703666</v>
      </c>
      <c r="S1117" s="55"/>
      <c r="T1117" s="55"/>
    </row>
    <row r="1118" spans="1:20" s="58" customFormat="1" ht="12.75" customHeight="1">
      <c r="A1118" s="1070"/>
      <c r="B1118" s="57">
        <v>4</v>
      </c>
      <c r="C1118" s="1142" t="s">
        <v>609</v>
      </c>
      <c r="D1118" s="1143">
        <v>12</v>
      </c>
      <c r="E1118" s="1143" t="s">
        <v>607</v>
      </c>
      <c r="F1118" s="555">
        <f t="shared" si="171"/>
        <v>5.8669759999999993</v>
      </c>
      <c r="G1118" s="555">
        <v>1.0504</v>
      </c>
      <c r="H1118" s="555">
        <v>1.92</v>
      </c>
      <c r="I1118" s="555">
        <v>2.896576</v>
      </c>
      <c r="J1118" s="555">
        <v>699.92</v>
      </c>
      <c r="K1118" s="1144">
        <v>2.896576</v>
      </c>
      <c r="L1118" s="555">
        <v>699.92</v>
      </c>
      <c r="M1118" s="557">
        <f t="shared" si="172"/>
        <v>4.1384386787061385E-3</v>
      </c>
      <c r="N1118" s="1145">
        <v>251.245</v>
      </c>
      <c r="O1118" s="1146">
        <f t="shared" si="173"/>
        <v>1.0397620258315239</v>
      </c>
      <c r="P1118" s="1140">
        <f t="shared" si="174"/>
        <v>248.3063207223683</v>
      </c>
      <c r="Q1118" s="1147">
        <f t="shared" si="175"/>
        <v>62.385721549891421</v>
      </c>
      <c r="S1118" s="55"/>
      <c r="T1118" s="55"/>
    </row>
    <row r="1119" spans="1:20" s="58" customFormat="1" ht="12.75">
      <c r="A1119" s="1070"/>
      <c r="B1119" s="57">
        <v>5</v>
      </c>
      <c r="C1119" s="1142" t="s">
        <v>610</v>
      </c>
      <c r="D1119" s="1143">
        <v>12</v>
      </c>
      <c r="E1119" s="1143" t="s">
        <v>607</v>
      </c>
      <c r="F1119" s="555">
        <f t="shared" si="171"/>
        <v>5.8559800000000006</v>
      </c>
      <c r="G1119" s="555">
        <v>1.0241400000000001</v>
      </c>
      <c r="H1119" s="555">
        <v>1.92</v>
      </c>
      <c r="I1119" s="555">
        <v>2.9118400000000002</v>
      </c>
      <c r="J1119" s="555">
        <v>701.24</v>
      </c>
      <c r="K1119" s="1144">
        <v>2.9118400000000002</v>
      </c>
      <c r="L1119" s="555">
        <v>701.24</v>
      </c>
      <c r="M1119" s="557">
        <f t="shared" si="172"/>
        <v>4.1524157207232905E-3</v>
      </c>
      <c r="N1119" s="1145">
        <v>251.245</v>
      </c>
      <c r="O1119" s="1146">
        <f t="shared" si="173"/>
        <v>1.0432736877531232</v>
      </c>
      <c r="P1119" s="1140">
        <f t="shared" si="174"/>
        <v>249.14494324339742</v>
      </c>
      <c r="Q1119" s="1147">
        <f t="shared" si="175"/>
        <v>62.596421265187388</v>
      </c>
      <c r="S1119" s="55"/>
      <c r="T1119" s="55"/>
    </row>
    <row r="1120" spans="1:20" s="58" customFormat="1" ht="12.75">
      <c r="A1120" s="1070"/>
      <c r="B1120" s="64">
        <v>6</v>
      </c>
      <c r="C1120" s="1142" t="s">
        <v>733</v>
      </c>
      <c r="D1120" s="1143">
        <v>25</v>
      </c>
      <c r="E1120" s="1143" t="s">
        <v>607</v>
      </c>
      <c r="F1120" s="555">
        <f>+G1120+H1120+I1120</f>
        <v>9.24</v>
      </c>
      <c r="G1120" s="555">
        <v>1.26048</v>
      </c>
      <c r="H1120" s="555">
        <v>1.86</v>
      </c>
      <c r="I1120" s="555">
        <v>6.1195199999999996</v>
      </c>
      <c r="J1120" s="555">
        <v>1312.39</v>
      </c>
      <c r="K1120" s="1144">
        <v>6.1195199999999996</v>
      </c>
      <c r="L1120" s="555">
        <v>1312.39</v>
      </c>
      <c r="M1120" s="557">
        <f t="shared" si="172"/>
        <v>4.6628822225100765E-3</v>
      </c>
      <c r="N1120" s="1145">
        <v>251.245</v>
      </c>
      <c r="O1120" s="1146">
        <f t="shared" si="173"/>
        <v>1.1715258439945442</v>
      </c>
      <c r="P1120" s="1140">
        <f t="shared" si="174"/>
        <v>279.7729333506046</v>
      </c>
      <c r="Q1120" s="1147">
        <f t="shared" si="175"/>
        <v>70.29155063967265</v>
      </c>
      <c r="S1120" s="55"/>
      <c r="T1120" s="55"/>
    </row>
    <row r="1121" spans="1:20" s="58" customFormat="1" ht="12.75">
      <c r="A1121" s="1070"/>
      <c r="B1121" s="64">
        <v>7</v>
      </c>
      <c r="C1121" s="1142" t="s">
        <v>528</v>
      </c>
      <c r="D1121" s="1143">
        <v>45</v>
      </c>
      <c r="E1121" s="1143" t="s">
        <v>607</v>
      </c>
      <c r="F1121" s="555">
        <f>+G1121+H1121+I1121</f>
        <v>12.768093</v>
      </c>
      <c r="G1121" s="555">
        <v>2.6942759999999999</v>
      </c>
      <c r="H1121" s="555">
        <v>6.8</v>
      </c>
      <c r="I1121" s="555">
        <v>3.2738170000000002</v>
      </c>
      <c r="J1121" s="555">
        <v>2290.41</v>
      </c>
      <c r="K1121" s="1144">
        <v>10.91273</v>
      </c>
      <c r="L1121" s="555">
        <v>2290.41</v>
      </c>
      <c r="M1121" s="557">
        <f t="shared" si="172"/>
        <v>4.7645312411315009E-3</v>
      </c>
      <c r="N1121" s="1145">
        <v>251.245</v>
      </c>
      <c r="O1121" s="1146">
        <f t="shared" si="173"/>
        <v>1.1970646516780838</v>
      </c>
      <c r="P1121" s="1140">
        <f t="shared" si="174"/>
        <v>285.87187446789005</v>
      </c>
      <c r="Q1121" s="1147">
        <f t="shared" si="175"/>
        <v>71.823879100685033</v>
      </c>
      <c r="S1121" s="55"/>
      <c r="T1121" s="55"/>
    </row>
    <row r="1122" spans="1:20" s="58" customFormat="1" ht="13.5" thickBot="1">
      <c r="A1122" s="1071"/>
      <c r="B1122" s="61">
        <v>8</v>
      </c>
      <c r="C1122" s="432"/>
      <c r="D1122" s="433"/>
      <c r="E1122" s="433"/>
      <c r="F1122" s="479"/>
      <c r="G1122" s="479"/>
      <c r="H1122" s="479"/>
      <c r="I1122" s="479"/>
      <c r="J1122" s="479"/>
      <c r="K1122" s="480"/>
      <c r="L1122" s="479"/>
      <c r="M1122" s="434"/>
      <c r="N1122" s="435"/>
      <c r="O1122" s="270"/>
      <c r="P1122" s="788"/>
      <c r="Q1122" s="271"/>
      <c r="S1122" s="55"/>
      <c r="T1122" s="55"/>
    </row>
    <row r="1123" spans="1:20" s="58" customFormat="1" ht="12.75" customHeight="1">
      <c r="A1123" s="1020" t="s">
        <v>29</v>
      </c>
      <c r="B1123" s="339">
        <v>1</v>
      </c>
      <c r="C1123" s="1148" t="s">
        <v>715</v>
      </c>
      <c r="D1123" s="1149">
        <v>44</v>
      </c>
      <c r="E1123" s="1149" t="s">
        <v>607</v>
      </c>
      <c r="F1123" s="1150">
        <f t="shared" ref="F1123:F1126" si="176">+G1123+H1123+I1123</f>
        <v>27.851990000000001</v>
      </c>
      <c r="G1123" s="1151">
        <v>3.0865999999999998</v>
      </c>
      <c r="H1123" s="1151">
        <v>6.89</v>
      </c>
      <c r="I1123" s="1150">
        <v>17.875389999999999</v>
      </c>
      <c r="J1123" s="1151">
        <v>1862.58</v>
      </c>
      <c r="K1123" s="1152">
        <v>17.875389999999999</v>
      </c>
      <c r="L1123" s="1151">
        <v>1862.58</v>
      </c>
      <c r="M1123" s="1153">
        <f>K1123/L1123</f>
        <v>9.597112607243715E-3</v>
      </c>
      <c r="N1123" s="1154">
        <v>251.245</v>
      </c>
      <c r="O1123" s="1155">
        <f t="shared" ref="O1123:O1128" si="177">M1123*N1123</f>
        <v>2.4112265570069473</v>
      </c>
      <c r="P1123" s="1155">
        <f t="shared" ref="P1123:P1128" si="178">M1123*60*1000</f>
        <v>575.82675643462289</v>
      </c>
      <c r="Q1123" s="1156">
        <f t="shared" ref="Q1123:Q1128" si="179">P1123*N1123/1000</f>
        <v>144.67359342041684</v>
      </c>
      <c r="S1123" s="55"/>
      <c r="T1123" s="55"/>
    </row>
    <row r="1124" spans="1:20" s="58" customFormat="1" ht="12.75" customHeight="1">
      <c r="A1124" s="987"/>
      <c r="B1124" s="340">
        <v>2</v>
      </c>
      <c r="C1124" s="1148" t="s">
        <v>716</v>
      </c>
      <c r="D1124" s="1149">
        <v>20</v>
      </c>
      <c r="E1124" s="1149" t="s">
        <v>607</v>
      </c>
      <c r="F1124" s="1150">
        <f t="shared" si="176"/>
        <v>11.1</v>
      </c>
      <c r="G1124" s="1150">
        <v>0</v>
      </c>
      <c r="H1124" s="1150">
        <v>0</v>
      </c>
      <c r="I1124" s="1150">
        <v>11.1</v>
      </c>
      <c r="J1124" s="1150">
        <v>1098.97</v>
      </c>
      <c r="K1124" s="1157">
        <v>11.1</v>
      </c>
      <c r="L1124" s="1150">
        <v>1098.97</v>
      </c>
      <c r="M1124" s="1153">
        <f>K1124/L1124</f>
        <v>1.0100366707007469E-2</v>
      </c>
      <c r="N1124" s="1158">
        <v>251.245</v>
      </c>
      <c r="O1124" s="1155">
        <f t="shared" si="177"/>
        <v>2.5376666333020919</v>
      </c>
      <c r="P1124" s="1155">
        <f t="shared" si="178"/>
        <v>606.02200242044808</v>
      </c>
      <c r="Q1124" s="1156">
        <f t="shared" si="179"/>
        <v>152.25999799812547</v>
      </c>
      <c r="S1124" s="55"/>
      <c r="T1124" s="55"/>
    </row>
    <row r="1125" spans="1:20" ht="12.75" customHeight="1">
      <c r="A1125" s="987"/>
      <c r="B1125" s="260">
        <v>3</v>
      </c>
      <c r="C1125" s="1159" t="s">
        <v>717</v>
      </c>
      <c r="D1125" s="1149">
        <v>77</v>
      </c>
      <c r="E1125" s="1149" t="s">
        <v>607</v>
      </c>
      <c r="F1125" s="1150">
        <f t="shared" si="176"/>
        <v>56.860005000000001</v>
      </c>
      <c r="G1125" s="1150">
        <v>4.9946520000000003</v>
      </c>
      <c r="H1125" s="1150">
        <v>9.4654229999999995</v>
      </c>
      <c r="I1125" s="1150">
        <v>42.399929999999998</v>
      </c>
      <c r="J1125" s="1150">
        <v>4086.47</v>
      </c>
      <c r="K1125" s="1157">
        <v>42.399929999999998</v>
      </c>
      <c r="L1125" s="1150">
        <v>4086.47</v>
      </c>
      <c r="M1125" s="1160">
        <f t="shared" ref="M1125:M1128" si="180">K1125/L1125</f>
        <v>1.0375686105611934E-2</v>
      </c>
      <c r="N1125" s="1158">
        <v>251.245</v>
      </c>
      <c r="O1125" s="1155">
        <f t="shared" si="177"/>
        <v>2.6068392556044704</v>
      </c>
      <c r="P1125" s="1155">
        <f t="shared" si="178"/>
        <v>622.54116633671606</v>
      </c>
      <c r="Q1125" s="1161">
        <f t="shared" si="179"/>
        <v>156.41035533626822</v>
      </c>
      <c r="S1125" s="55"/>
      <c r="T1125" s="55"/>
    </row>
    <row r="1126" spans="1:20" ht="12.75" customHeight="1">
      <c r="A1126" s="987"/>
      <c r="B1126" s="260">
        <v>4</v>
      </c>
      <c r="C1126" s="1159" t="s">
        <v>718</v>
      </c>
      <c r="D1126" s="1149">
        <v>12</v>
      </c>
      <c r="E1126" s="1149" t="s">
        <v>607</v>
      </c>
      <c r="F1126" s="1150">
        <f t="shared" si="176"/>
        <v>5.7029990000000002</v>
      </c>
      <c r="G1126" s="1150">
        <v>0</v>
      </c>
      <c r="H1126" s="1150">
        <v>0</v>
      </c>
      <c r="I1126" s="1150">
        <v>5.7029990000000002</v>
      </c>
      <c r="J1126" s="1150">
        <v>534.97</v>
      </c>
      <c r="K1126" s="1157">
        <v>5.7029990000000002</v>
      </c>
      <c r="L1126" s="1150">
        <v>534.97</v>
      </c>
      <c r="M1126" s="1160">
        <f t="shared" si="180"/>
        <v>1.0660408994896909E-2</v>
      </c>
      <c r="N1126" s="1158">
        <v>251.245</v>
      </c>
      <c r="O1126" s="1162">
        <f t="shared" si="177"/>
        <v>2.6783744579228741</v>
      </c>
      <c r="P1126" s="1155">
        <f t="shared" si="178"/>
        <v>639.62453969381465</v>
      </c>
      <c r="Q1126" s="1161">
        <f t="shared" si="179"/>
        <v>160.70246747537246</v>
      </c>
      <c r="S1126" s="55"/>
      <c r="T1126" s="55"/>
    </row>
    <row r="1127" spans="1:20" ht="12.75" customHeight="1">
      <c r="A1127" s="987"/>
      <c r="B1127" s="260">
        <v>5</v>
      </c>
      <c r="C1127" s="1159" t="s">
        <v>719</v>
      </c>
      <c r="D1127" s="1149">
        <v>41</v>
      </c>
      <c r="E1127" s="1149" t="s">
        <v>607</v>
      </c>
      <c r="F1127" s="1150">
        <f>+G1127+H1127+I1127</f>
        <v>32.200001</v>
      </c>
      <c r="G1127" s="1150">
        <v>2.4841959999999998</v>
      </c>
      <c r="H1127" s="1150">
        <v>5.53</v>
      </c>
      <c r="I1127" s="1150">
        <v>24.185804999999998</v>
      </c>
      <c r="J1127" s="1150">
        <v>2183.66</v>
      </c>
      <c r="K1127" s="1157">
        <v>24.18581</v>
      </c>
      <c r="L1127" s="1150">
        <v>2183.66</v>
      </c>
      <c r="M1127" s="1160">
        <f t="shared" si="180"/>
        <v>1.1075813084454541E-2</v>
      </c>
      <c r="N1127" s="1158">
        <v>251.245</v>
      </c>
      <c r="O1127" s="1162">
        <f t="shared" si="177"/>
        <v>2.7827426584037811</v>
      </c>
      <c r="P1127" s="1155">
        <f t="shared" si="178"/>
        <v>664.54878506727243</v>
      </c>
      <c r="Q1127" s="1161">
        <f t="shared" si="179"/>
        <v>166.96455950422686</v>
      </c>
      <c r="S1127" s="55"/>
      <c r="T1127" s="55"/>
    </row>
    <row r="1128" spans="1:20" ht="12.75" customHeight="1">
      <c r="A1128" s="987"/>
      <c r="B1128" s="260">
        <v>6</v>
      </c>
      <c r="C1128" s="1159" t="s">
        <v>720</v>
      </c>
      <c r="D1128" s="1149">
        <v>100</v>
      </c>
      <c r="E1128" s="1149" t="s">
        <v>607</v>
      </c>
      <c r="F1128" s="1150">
        <f>+G1128+H1128+I1128</f>
        <v>76.243004999999997</v>
      </c>
      <c r="G1128" s="1150">
        <v>13.361611</v>
      </c>
      <c r="H1128" s="1150">
        <v>13.85</v>
      </c>
      <c r="I1128" s="1150">
        <v>49.031393999999999</v>
      </c>
      <c r="J1128" s="1150">
        <v>4407.59</v>
      </c>
      <c r="K1128" s="1157">
        <v>49.031390000000002</v>
      </c>
      <c r="L1128" s="1150">
        <v>4407.59</v>
      </c>
      <c r="M1128" s="1160">
        <f t="shared" si="180"/>
        <v>1.1124308295463053E-2</v>
      </c>
      <c r="N1128" s="1158">
        <v>251.245</v>
      </c>
      <c r="O1128" s="1162">
        <f t="shared" si="177"/>
        <v>2.7949268376936147</v>
      </c>
      <c r="P1128" s="1155">
        <f t="shared" si="178"/>
        <v>667.4584977277832</v>
      </c>
      <c r="Q1128" s="1161">
        <f t="shared" si="179"/>
        <v>167.69561026161688</v>
      </c>
      <c r="S1128" s="55"/>
      <c r="T1128" s="55"/>
    </row>
    <row r="1129" spans="1:20" ht="13.5" customHeight="1" thickBot="1">
      <c r="A1129" s="988"/>
      <c r="B1129" s="267"/>
      <c r="C1129" s="293"/>
      <c r="D1129" s="267"/>
      <c r="E1129" s="267"/>
      <c r="F1129" s="294"/>
      <c r="G1129" s="294"/>
      <c r="H1129" s="294"/>
      <c r="I1129" s="294"/>
      <c r="J1129" s="303"/>
      <c r="K1129" s="294"/>
      <c r="L1129" s="303"/>
      <c r="M1129" s="296"/>
      <c r="N1129" s="295"/>
      <c r="O1129" s="295"/>
      <c r="P1129" s="295"/>
      <c r="Q1129" s="305"/>
      <c r="S1129" s="55"/>
      <c r="T1129" s="55"/>
    </row>
    <row r="1130" spans="1:20" ht="13.5" customHeight="1">
      <c r="A1130" s="1124" t="s">
        <v>112</v>
      </c>
      <c r="B1130" s="291">
        <v>1</v>
      </c>
      <c r="C1130" s="1163" t="s">
        <v>721</v>
      </c>
      <c r="D1130" s="1164">
        <v>91</v>
      </c>
      <c r="E1130" s="1164" t="s">
        <v>607</v>
      </c>
      <c r="F1130" s="565">
        <f t="shared" ref="F1130:F1134" si="181">+G1130+H1130+I1130</f>
        <v>76.225011999999992</v>
      </c>
      <c r="G1130" s="561">
        <v>5.8087119999999999</v>
      </c>
      <c r="H1130" s="561">
        <v>12</v>
      </c>
      <c r="I1130" s="561">
        <v>58.4163</v>
      </c>
      <c r="J1130" s="561">
        <v>4482.05</v>
      </c>
      <c r="K1130" s="1165">
        <v>58.4163</v>
      </c>
      <c r="L1130" s="1166">
        <v>4482.05</v>
      </c>
      <c r="M1130" s="1167">
        <f>K1130/L1130</f>
        <v>1.3033388739527672E-2</v>
      </c>
      <c r="N1130" s="1168">
        <v>251.245</v>
      </c>
      <c r="O1130" s="1169">
        <f>M1130*N1130</f>
        <v>3.2745737538626298</v>
      </c>
      <c r="P1130" s="1169">
        <f>M1130*60*1000</f>
        <v>782.00332437166037</v>
      </c>
      <c r="Q1130" s="1170">
        <f>P1130*N1130/1000</f>
        <v>196.47442523175781</v>
      </c>
      <c r="S1130" s="55"/>
      <c r="T1130" s="55"/>
    </row>
    <row r="1131" spans="1:20" ht="13.5" customHeight="1">
      <c r="A1131" s="1013"/>
      <c r="B1131" s="283">
        <v>2</v>
      </c>
      <c r="C1131" s="1171" t="s">
        <v>722</v>
      </c>
      <c r="D1131" s="1172">
        <v>90</v>
      </c>
      <c r="E1131" s="1172" t="s">
        <v>607</v>
      </c>
      <c r="F1131" s="565">
        <f t="shared" si="181"/>
        <v>78.160002000000006</v>
      </c>
      <c r="G1131" s="565">
        <v>5.624892</v>
      </c>
      <c r="H1131" s="565">
        <v>13.28</v>
      </c>
      <c r="I1131" s="565">
        <v>59.255110000000002</v>
      </c>
      <c r="J1131" s="565">
        <v>4481.84</v>
      </c>
      <c r="K1131" s="1173">
        <v>59.255110000000002</v>
      </c>
      <c r="L1131" s="565">
        <v>4481.84</v>
      </c>
      <c r="M1131" s="564">
        <f t="shared" ref="M1131:M1135" si="182">K1131/L1131</f>
        <v>1.3221156935544331E-2</v>
      </c>
      <c r="N1131" s="1174">
        <v>251.245</v>
      </c>
      <c r="O1131" s="566">
        <f t="shared" ref="O1131:O1135" si="183">M1131*N1131</f>
        <v>3.3217495742708354</v>
      </c>
      <c r="P1131" s="1169">
        <f t="shared" ref="P1131:P1135" si="184">M1131*60*1000</f>
        <v>793.2694161326599</v>
      </c>
      <c r="Q1131" s="567">
        <f t="shared" ref="Q1131:Q1135" si="185">P1131*N1131/1000</f>
        <v>199.30497445625014</v>
      </c>
      <c r="S1131" s="55"/>
      <c r="T1131" s="55"/>
    </row>
    <row r="1132" spans="1:20" ht="13.5" customHeight="1">
      <c r="A1132" s="1013"/>
      <c r="B1132" s="283">
        <v>3</v>
      </c>
      <c r="C1132" s="1171" t="s">
        <v>723</v>
      </c>
      <c r="D1132" s="1172">
        <v>92</v>
      </c>
      <c r="E1132" s="1172" t="s">
        <v>607</v>
      </c>
      <c r="F1132" s="565">
        <f>+G1132+H1132+I1132</f>
        <v>79.980019999999996</v>
      </c>
      <c r="G1132" s="565">
        <v>6.4074400000000002</v>
      </c>
      <c r="H1132" s="565">
        <v>13.043068999999999</v>
      </c>
      <c r="I1132" s="565">
        <v>60.529510999999999</v>
      </c>
      <c r="J1132" s="565">
        <v>4547.97</v>
      </c>
      <c r="K1132" s="1173">
        <v>60.529510000000002</v>
      </c>
      <c r="L1132" s="565">
        <v>4547.97</v>
      </c>
      <c r="M1132" s="564">
        <f t="shared" si="182"/>
        <v>1.3309126929157405E-2</v>
      </c>
      <c r="N1132" s="1174">
        <v>251.245</v>
      </c>
      <c r="O1132" s="566">
        <f t="shared" si="183"/>
        <v>3.3438515953161523</v>
      </c>
      <c r="P1132" s="1169">
        <f t="shared" si="184"/>
        <v>798.54761574944428</v>
      </c>
      <c r="Q1132" s="567">
        <f t="shared" si="185"/>
        <v>200.63109571896914</v>
      </c>
      <c r="S1132" s="55"/>
      <c r="T1132" s="55"/>
    </row>
    <row r="1133" spans="1:20" ht="13.5" customHeight="1">
      <c r="A1133" s="1013"/>
      <c r="B1133" s="283">
        <v>4</v>
      </c>
      <c r="C1133" s="1171" t="s">
        <v>724</v>
      </c>
      <c r="D1133" s="1172">
        <v>91</v>
      </c>
      <c r="E1133" s="1172" t="s">
        <v>607</v>
      </c>
      <c r="F1133" s="565">
        <f t="shared" si="181"/>
        <v>77.725009</v>
      </c>
      <c r="G1133" s="565">
        <v>6.160596</v>
      </c>
      <c r="H1133" s="565">
        <v>11.49</v>
      </c>
      <c r="I1133" s="565">
        <v>60.074413</v>
      </c>
      <c r="J1133" s="565">
        <v>4499.1099999999997</v>
      </c>
      <c r="K1133" s="1173">
        <v>60.074413</v>
      </c>
      <c r="L1133" s="565">
        <v>4499.1099999999997</v>
      </c>
      <c r="M1133" s="564">
        <f t="shared" si="182"/>
        <v>1.3352510385387333E-2</v>
      </c>
      <c r="N1133" s="1174">
        <v>251.245</v>
      </c>
      <c r="O1133" s="566">
        <f t="shared" si="183"/>
        <v>3.3547514717766407</v>
      </c>
      <c r="P1133" s="1169">
        <f t="shared" si="184"/>
        <v>801.15062312323994</v>
      </c>
      <c r="Q1133" s="567">
        <f t="shared" si="185"/>
        <v>201.28508830659842</v>
      </c>
      <c r="S1133" s="55"/>
      <c r="T1133" s="55"/>
    </row>
    <row r="1134" spans="1:20" ht="13.5" customHeight="1">
      <c r="A1134" s="1013"/>
      <c r="B1134" s="283">
        <v>5</v>
      </c>
      <c r="C1134" s="1171" t="s">
        <v>725</v>
      </c>
      <c r="D1134" s="1172">
        <v>41</v>
      </c>
      <c r="E1134" s="1172" t="s">
        <v>607</v>
      </c>
      <c r="F1134" s="565">
        <f t="shared" si="181"/>
        <v>41.000000999999997</v>
      </c>
      <c r="G1134" s="565">
        <v>3.0776720000000002</v>
      </c>
      <c r="H1134" s="565">
        <v>6.4</v>
      </c>
      <c r="I1134" s="565">
        <v>31.522328999999999</v>
      </c>
      <c r="J1134" s="565">
        <v>2242.31</v>
      </c>
      <c r="K1134" s="1173">
        <v>31.522328999999999</v>
      </c>
      <c r="L1134" s="565">
        <v>2242.31</v>
      </c>
      <c r="M1134" s="564">
        <f t="shared" si="182"/>
        <v>1.4057971020956067E-2</v>
      </c>
      <c r="N1134" s="1174">
        <v>251.245</v>
      </c>
      <c r="O1134" s="566">
        <f t="shared" si="183"/>
        <v>3.5319949291601072</v>
      </c>
      <c r="P1134" s="1169">
        <f t="shared" si="184"/>
        <v>843.47826125736401</v>
      </c>
      <c r="Q1134" s="567">
        <f t="shared" si="185"/>
        <v>211.9196957496064</v>
      </c>
      <c r="S1134" s="55"/>
      <c r="T1134" s="55"/>
    </row>
    <row r="1135" spans="1:20" ht="13.5" customHeight="1">
      <c r="A1135" s="1013"/>
      <c r="B1135" s="283">
        <v>6</v>
      </c>
      <c r="C1135" s="1171" t="s">
        <v>726</v>
      </c>
      <c r="D1135" s="1172">
        <v>41</v>
      </c>
      <c r="E1135" s="1172" t="s">
        <v>607</v>
      </c>
      <c r="F1135" s="565">
        <f>+G1135+H1135+I1135</f>
        <v>42.38</v>
      </c>
      <c r="G1135" s="565">
        <v>3.1669559999999999</v>
      </c>
      <c r="H1135" s="565">
        <v>6.32</v>
      </c>
      <c r="I1135" s="565">
        <v>32.893044000000003</v>
      </c>
      <c r="J1135" s="565">
        <v>2253.4899999999998</v>
      </c>
      <c r="K1135" s="1173">
        <v>32.893044000000003</v>
      </c>
      <c r="L1135" s="565">
        <v>2253.4899999999998</v>
      </c>
      <c r="M1135" s="564">
        <f t="shared" si="182"/>
        <v>1.4596489889016595E-2</v>
      </c>
      <c r="N1135" s="1174">
        <v>251.245</v>
      </c>
      <c r="O1135" s="566">
        <f t="shared" si="183"/>
        <v>3.6672951021659745</v>
      </c>
      <c r="P1135" s="1169">
        <f t="shared" si="184"/>
        <v>875.78939334099573</v>
      </c>
      <c r="Q1135" s="567">
        <f t="shared" si="185"/>
        <v>220.03770612995848</v>
      </c>
      <c r="S1135" s="55"/>
      <c r="T1135" s="55"/>
    </row>
    <row r="1136" spans="1:20" ht="13.5" customHeight="1">
      <c r="A1136" s="1013"/>
      <c r="B1136" s="283"/>
      <c r="C1136" s="259"/>
      <c r="D1136" s="283"/>
      <c r="E1136" s="283"/>
      <c r="F1136" s="284"/>
      <c r="G1136" s="284"/>
      <c r="H1136" s="284"/>
      <c r="I1136" s="284"/>
      <c r="J1136" s="292"/>
      <c r="K1136" s="284"/>
      <c r="L1136" s="292"/>
      <c r="M1136" s="286"/>
      <c r="N1136" s="285"/>
      <c r="O1136" s="285"/>
      <c r="P1136" s="285"/>
      <c r="Q1136" s="325"/>
      <c r="S1136" s="55"/>
      <c r="T1136" s="55"/>
    </row>
    <row r="1137" spans="1:20" ht="13.5" customHeight="1" thickBot="1">
      <c r="A1137" s="1014"/>
      <c r="B1137" s="287"/>
      <c r="C1137" s="279"/>
      <c r="D1137" s="287"/>
      <c r="E1137" s="287"/>
      <c r="F1137" s="288"/>
      <c r="G1137" s="288"/>
      <c r="H1137" s="288"/>
      <c r="I1137" s="288"/>
      <c r="J1137" s="299"/>
      <c r="K1137" s="288"/>
      <c r="L1137" s="299"/>
      <c r="M1137" s="290"/>
      <c r="N1137" s="289"/>
      <c r="O1137" s="289"/>
      <c r="P1137" s="289"/>
      <c r="Q1137" s="330"/>
      <c r="S1137" s="55"/>
      <c r="T1137" s="55"/>
    </row>
    <row r="1138" spans="1:20" ht="13.5" customHeight="1">
      <c r="A1138" s="980" t="s">
        <v>113</v>
      </c>
      <c r="B1138" s="24">
        <v>1</v>
      </c>
      <c r="C1138" s="1175" t="s">
        <v>611</v>
      </c>
      <c r="D1138" s="1176">
        <v>5</v>
      </c>
      <c r="E1138" s="1176" t="s">
        <v>607</v>
      </c>
      <c r="F1138" s="570">
        <f>+G1138+H1138+I1138</f>
        <v>6.441999</v>
      </c>
      <c r="G1138" s="708">
        <v>0</v>
      </c>
      <c r="H1138" s="708">
        <v>0</v>
      </c>
      <c r="I1138" s="708">
        <v>6.441999</v>
      </c>
      <c r="J1138" s="708">
        <v>176.04</v>
      </c>
      <c r="K1138" s="1177">
        <v>6.441999</v>
      </c>
      <c r="L1138" s="1178">
        <v>176.04</v>
      </c>
      <c r="M1138" s="1179">
        <f>K1138/L1138</f>
        <v>3.659395023858214E-2</v>
      </c>
      <c r="N1138" s="1180">
        <v>251.245</v>
      </c>
      <c r="O1138" s="1181">
        <f>M1138*N1138</f>
        <v>9.1940470276925694</v>
      </c>
      <c r="P1138" s="1181">
        <f>M1138*60*1000</f>
        <v>2195.6370143149284</v>
      </c>
      <c r="Q1138" s="1182">
        <f>P1138*N1138/1000</f>
        <v>551.64282166155419</v>
      </c>
      <c r="S1138" s="55"/>
      <c r="T1138" s="55"/>
    </row>
    <row r="1139" spans="1:20" ht="13.5" customHeight="1">
      <c r="A1139" s="981"/>
      <c r="B1139" s="26">
        <v>2</v>
      </c>
      <c r="C1139" s="1183" t="s">
        <v>529</v>
      </c>
      <c r="D1139" s="1184">
        <v>6</v>
      </c>
      <c r="E1139" s="1184" t="s">
        <v>607</v>
      </c>
      <c r="F1139" s="570">
        <f>+G1139+H1139+I1139</f>
        <v>4.9282840000000006</v>
      </c>
      <c r="G1139" s="570">
        <v>2.8060000000000002E-2</v>
      </c>
      <c r="H1139" s="570">
        <v>0.02</v>
      </c>
      <c r="I1139" s="570">
        <v>4.8802240000000001</v>
      </c>
      <c r="J1139" s="570">
        <v>156.38999999999999</v>
      </c>
      <c r="K1139" s="1185">
        <v>4.8802240000000001</v>
      </c>
      <c r="L1139" s="570">
        <v>156.38999999999999</v>
      </c>
      <c r="M1139" s="569">
        <f t="shared" ref="M1139:M1144" si="186">K1139/L1139</f>
        <v>3.1205473495747812E-2</v>
      </c>
      <c r="N1139" s="1186">
        <v>251.245</v>
      </c>
      <c r="O1139" s="571">
        <f t="shared" ref="O1139:O1144" si="187">M1139*N1139</f>
        <v>7.8402191884391588</v>
      </c>
      <c r="P1139" s="1181">
        <f t="shared" ref="P1139:P1144" si="188">M1139*60*1000</f>
        <v>1872.3284097448686</v>
      </c>
      <c r="Q1139" s="572">
        <f t="shared" ref="Q1139:Q1144" si="189">P1139*N1139/1000</f>
        <v>470.41315130634956</v>
      </c>
      <c r="S1139" s="55"/>
      <c r="T1139" s="55"/>
    </row>
    <row r="1140" spans="1:20" ht="13.5" customHeight="1">
      <c r="A1140" s="981"/>
      <c r="B1140" s="26">
        <v>3</v>
      </c>
      <c r="C1140" s="1183" t="s">
        <v>727</v>
      </c>
      <c r="D1140" s="1184">
        <v>8</v>
      </c>
      <c r="E1140" s="1184" t="s">
        <v>607</v>
      </c>
      <c r="F1140" s="570">
        <f t="shared" ref="F1140:F1141" si="190">+G1140+H1140+I1140</f>
        <v>10.06</v>
      </c>
      <c r="G1140" s="570">
        <v>0</v>
      </c>
      <c r="H1140" s="570">
        <v>0</v>
      </c>
      <c r="I1140" s="570">
        <v>10.06</v>
      </c>
      <c r="J1140" s="570">
        <v>351.52</v>
      </c>
      <c r="K1140" s="1185">
        <v>10.06</v>
      </c>
      <c r="L1140" s="570">
        <v>351.52</v>
      </c>
      <c r="M1140" s="569">
        <f t="shared" si="186"/>
        <v>2.8618570778334095E-2</v>
      </c>
      <c r="N1140" s="1186">
        <v>251.245</v>
      </c>
      <c r="O1140" s="571">
        <f t="shared" si="187"/>
        <v>7.1902728152025501</v>
      </c>
      <c r="P1140" s="1181">
        <f t="shared" si="188"/>
        <v>1717.1142467000457</v>
      </c>
      <c r="Q1140" s="572">
        <f t="shared" si="189"/>
        <v>431.41636891215302</v>
      </c>
      <c r="S1140" s="55"/>
      <c r="T1140" s="55"/>
    </row>
    <row r="1141" spans="1:20" ht="13.5" customHeight="1">
      <c r="A1141" s="981"/>
      <c r="B1141" s="26">
        <v>4</v>
      </c>
      <c r="C1141" s="1183" t="s">
        <v>728</v>
      </c>
      <c r="D1141" s="1184">
        <v>12</v>
      </c>
      <c r="E1141" s="1184" t="s">
        <v>607</v>
      </c>
      <c r="F1141" s="570">
        <f t="shared" si="190"/>
        <v>14.236001</v>
      </c>
      <c r="G1141" s="570">
        <v>0</v>
      </c>
      <c r="H1141" s="570">
        <v>0</v>
      </c>
      <c r="I1141" s="570">
        <v>14.236001</v>
      </c>
      <c r="J1141" s="570">
        <v>528.85</v>
      </c>
      <c r="K1141" s="1185">
        <v>14.236000000000001</v>
      </c>
      <c r="L1141" s="570">
        <v>528.85</v>
      </c>
      <c r="M1141" s="569">
        <f t="shared" si="186"/>
        <v>2.6918786045192399E-2</v>
      </c>
      <c r="N1141" s="1186">
        <v>251.245</v>
      </c>
      <c r="O1141" s="571">
        <f t="shared" si="187"/>
        <v>6.7632103999243647</v>
      </c>
      <c r="P1141" s="1181">
        <f t="shared" si="188"/>
        <v>1615.1271627115441</v>
      </c>
      <c r="Q1141" s="572">
        <f t="shared" si="189"/>
        <v>405.79262399546189</v>
      </c>
      <c r="S1141" s="55"/>
      <c r="T1141" s="55"/>
    </row>
    <row r="1142" spans="1:20" ht="13.5" customHeight="1">
      <c r="A1142" s="981"/>
      <c r="B1142" s="26">
        <v>5</v>
      </c>
      <c r="C1142" s="1183" t="s">
        <v>729</v>
      </c>
      <c r="D1142" s="1184">
        <v>22</v>
      </c>
      <c r="E1142" s="1184" t="s">
        <v>607</v>
      </c>
      <c r="F1142" s="570">
        <f>+G1142+H1142+I1142</f>
        <v>22.8</v>
      </c>
      <c r="G1142" s="570">
        <v>0</v>
      </c>
      <c r="H1142" s="570">
        <v>0</v>
      </c>
      <c r="I1142" s="570">
        <v>22.8</v>
      </c>
      <c r="J1142" s="570">
        <v>896.07</v>
      </c>
      <c r="K1142" s="1185">
        <v>22.8</v>
      </c>
      <c r="L1142" s="570">
        <v>896.07</v>
      </c>
      <c r="M1142" s="569">
        <f t="shared" si="186"/>
        <v>2.5444440724496968E-2</v>
      </c>
      <c r="N1142" s="1186">
        <v>251.245</v>
      </c>
      <c r="O1142" s="571">
        <f t="shared" si="187"/>
        <v>6.3927885098262411</v>
      </c>
      <c r="P1142" s="1181">
        <f t="shared" si="188"/>
        <v>1526.666443469818</v>
      </c>
      <c r="Q1142" s="572">
        <f t="shared" si="189"/>
        <v>383.56731058957445</v>
      </c>
      <c r="S1142" s="55"/>
      <c r="T1142" s="55"/>
    </row>
    <row r="1143" spans="1:20" ht="13.5" customHeight="1">
      <c r="A1143" s="981"/>
      <c r="B1143" s="26">
        <v>6</v>
      </c>
      <c r="C1143" s="1183" t="s">
        <v>730</v>
      </c>
      <c r="D1143" s="1184">
        <v>12</v>
      </c>
      <c r="E1143" s="1184" t="s">
        <v>607</v>
      </c>
      <c r="F1143" s="570">
        <f>+G1143+H1143+I1143</f>
        <v>12.2</v>
      </c>
      <c r="G1143" s="570">
        <v>0</v>
      </c>
      <c r="H1143" s="570">
        <v>0</v>
      </c>
      <c r="I1143" s="570">
        <v>12.2</v>
      </c>
      <c r="J1143" s="570">
        <v>528.36</v>
      </c>
      <c r="K1143" s="1185">
        <v>12.2</v>
      </c>
      <c r="L1143" s="570">
        <v>528.36</v>
      </c>
      <c r="M1143" s="569">
        <f t="shared" si="186"/>
        <v>2.3090317207964266E-2</v>
      </c>
      <c r="N1143" s="1186">
        <v>251.245</v>
      </c>
      <c r="O1143" s="571">
        <f t="shared" si="187"/>
        <v>5.8013267469149818</v>
      </c>
      <c r="P1143" s="1181">
        <f t="shared" si="188"/>
        <v>1385.4190324778558</v>
      </c>
      <c r="Q1143" s="572">
        <f t="shared" si="189"/>
        <v>348.07960481489886</v>
      </c>
      <c r="S1143" s="55"/>
      <c r="T1143" s="55"/>
    </row>
    <row r="1144" spans="1:20" ht="13.5" customHeight="1">
      <c r="A1144" s="981"/>
      <c r="B1144" s="26">
        <v>7</v>
      </c>
      <c r="C1144" s="1183" t="s">
        <v>731</v>
      </c>
      <c r="D1144" s="1184">
        <v>12</v>
      </c>
      <c r="E1144" s="1184" t="s">
        <v>607</v>
      </c>
      <c r="F1144" s="570">
        <f>+G1144+H1144+I1144</f>
        <v>15.723998</v>
      </c>
      <c r="G1144" s="570">
        <v>0.62498799999999999</v>
      </c>
      <c r="H1144" s="570">
        <v>1.92</v>
      </c>
      <c r="I1144" s="570">
        <v>13.17901</v>
      </c>
      <c r="J1144" s="570">
        <v>603.69000000000005</v>
      </c>
      <c r="K1144" s="1185">
        <v>13.17901</v>
      </c>
      <c r="L1144" s="570">
        <v>603.69000000000005</v>
      </c>
      <c r="M1144" s="569">
        <f t="shared" si="186"/>
        <v>2.1830757507992512E-2</v>
      </c>
      <c r="N1144" s="1186">
        <v>251.245</v>
      </c>
      <c r="O1144" s="571">
        <f t="shared" si="187"/>
        <v>5.4848686700955787</v>
      </c>
      <c r="P1144" s="1181">
        <f t="shared" si="188"/>
        <v>1309.8454504795507</v>
      </c>
      <c r="Q1144" s="572">
        <f t="shared" si="189"/>
        <v>329.09212020573472</v>
      </c>
      <c r="S1144" s="55"/>
      <c r="T1144" s="55"/>
    </row>
    <row r="1145" spans="1:20" ht="13.5" customHeight="1" thickBot="1">
      <c r="A1145" s="982"/>
      <c r="B1145" s="27"/>
      <c r="C1145" s="32"/>
      <c r="D1145" s="27"/>
      <c r="E1145" s="27"/>
      <c r="F1145" s="38"/>
      <c r="G1145" s="38"/>
      <c r="H1145" s="38"/>
      <c r="I1145" s="38"/>
      <c r="J1145" s="39"/>
      <c r="K1145" s="33"/>
      <c r="L1145" s="39"/>
      <c r="M1145" s="53"/>
      <c r="N1145" s="38"/>
      <c r="O1145" s="28"/>
      <c r="P1145" s="28"/>
      <c r="Q1145" s="29"/>
      <c r="S1145" s="55"/>
      <c r="T1145" s="55"/>
    </row>
    <row r="1146" spans="1:20" ht="12.75">
      <c r="S1146" s="55"/>
      <c r="T1146" s="55"/>
    </row>
    <row r="1147" spans="1:20" ht="12.75">
      <c r="S1147" s="55"/>
      <c r="T1147" s="55"/>
    </row>
    <row r="1148" spans="1:20" ht="15">
      <c r="A1148" s="1011" t="s">
        <v>117</v>
      </c>
      <c r="B1148" s="1011"/>
      <c r="C1148" s="1011"/>
      <c r="D1148" s="1011"/>
      <c r="E1148" s="1011"/>
      <c r="F1148" s="1011"/>
      <c r="G1148" s="1011"/>
      <c r="H1148" s="1011"/>
      <c r="I1148" s="1011"/>
      <c r="J1148" s="1011"/>
      <c r="K1148" s="1011"/>
      <c r="L1148" s="1011"/>
      <c r="M1148" s="1011"/>
      <c r="N1148" s="1011"/>
      <c r="O1148" s="1011"/>
      <c r="P1148" s="1011"/>
      <c r="Q1148" s="1011"/>
      <c r="S1148" s="601"/>
      <c r="T1148" s="601"/>
    </row>
    <row r="1149" spans="1:20" ht="13.5" thickBot="1">
      <c r="A1149" s="993" t="s">
        <v>908</v>
      </c>
      <c r="B1149" s="993"/>
      <c r="C1149" s="993"/>
      <c r="D1149" s="993"/>
      <c r="E1149" s="993"/>
      <c r="F1149" s="993"/>
      <c r="G1149" s="993"/>
      <c r="H1149" s="993"/>
      <c r="I1149" s="993"/>
      <c r="J1149" s="993"/>
      <c r="K1149" s="993"/>
      <c r="L1149" s="993"/>
      <c r="M1149" s="993"/>
      <c r="N1149" s="993"/>
      <c r="O1149" s="993"/>
      <c r="P1149" s="993"/>
      <c r="Q1149" s="993"/>
      <c r="S1149" s="55"/>
      <c r="T1149" s="55"/>
    </row>
    <row r="1150" spans="1:20" ht="12.75" customHeight="1">
      <c r="A1150" s="994" t="s">
        <v>1</v>
      </c>
      <c r="B1150" s="997" t="s">
        <v>0</v>
      </c>
      <c r="C1150" s="1000" t="s">
        <v>2</v>
      </c>
      <c r="D1150" s="1000" t="s">
        <v>3</v>
      </c>
      <c r="E1150" s="1000" t="s">
        <v>13</v>
      </c>
      <c r="F1150" s="1004" t="s">
        <v>14</v>
      </c>
      <c r="G1150" s="1005"/>
      <c r="H1150" s="1005"/>
      <c r="I1150" s="1006"/>
      <c r="J1150" s="1000" t="s">
        <v>4</v>
      </c>
      <c r="K1150" s="1000" t="s">
        <v>15</v>
      </c>
      <c r="L1150" s="1000" t="s">
        <v>5</v>
      </c>
      <c r="M1150" s="1000" t="s">
        <v>6</v>
      </c>
      <c r="N1150" s="1000" t="s">
        <v>16</v>
      </c>
      <c r="O1150" s="1007" t="s">
        <v>17</v>
      </c>
      <c r="P1150" s="1000" t="s">
        <v>25</v>
      </c>
      <c r="Q1150" s="1009" t="s">
        <v>26</v>
      </c>
      <c r="S1150" s="55"/>
      <c r="T1150" s="55"/>
    </row>
    <row r="1151" spans="1:20" s="2" customFormat="1" ht="33.75">
      <c r="A1151" s="995"/>
      <c r="B1151" s="998"/>
      <c r="C1151" s="1001"/>
      <c r="D1151" s="1003"/>
      <c r="E1151" s="1003"/>
      <c r="F1151" s="21" t="s">
        <v>18</v>
      </c>
      <c r="G1151" s="21" t="s">
        <v>19</v>
      </c>
      <c r="H1151" s="21" t="s">
        <v>20</v>
      </c>
      <c r="I1151" s="21" t="s">
        <v>21</v>
      </c>
      <c r="J1151" s="1003"/>
      <c r="K1151" s="1003"/>
      <c r="L1151" s="1003"/>
      <c r="M1151" s="1003"/>
      <c r="N1151" s="1003"/>
      <c r="O1151" s="1008"/>
      <c r="P1151" s="1003"/>
      <c r="Q1151" s="1010"/>
      <c r="S1151" s="55"/>
      <c r="T1151" s="55"/>
    </row>
    <row r="1152" spans="1:20" s="3" customFormat="1" ht="13.5" customHeight="1" thickBot="1">
      <c r="A1152" s="996"/>
      <c r="B1152" s="999"/>
      <c r="C1152" s="1002"/>
      <c r="D1152" s="40" t="s">
        <v>7</v>
      </c>
      <c r="E1152" s="40" t="s">
        <v>8</v>
      </c>
      <c r="F1152" s="40" t="s">
        <v>9</v>
      </c>
      <c r="G1152" s="40" t="s">
        <v>9</v>
      </c>
      <c r="H1152" s="40" t="s">
        <v>9</v>
      </c>
      <c r="I1152" s="40" t="s">
        <v>9</v>
      </c>
      <c r="J1152" s="40" t="s">
        <v>22</v>
      </c>
      <c r="K1152" s="40" t="s">
        <v>9</v>
      </c>
      <c r="L1152" s="40" t="s">
        <v>22</v>
      </c>
      <c r="M1152" s="40" t="s">
        <v>23</v>
      </c>
      <c r="N1152" s="40" t="s">
        <v>10</v>
      </c>
      <c r="O1152" s="40" t="s">
        <v>24</v>
      </c>
      <c r="P1152" s="41" t="s">
        <v>27</v>
      </c>
      <c r="Q1152" s="42" t="s">
        <v>28</v>
      </c>
      <c r="S1152" s="55"/>
      <c r="T1152" s="55"/>
    </row>
    <row r="1153" spans="1:20" ht="11.25" customHeight="1">
      <c r="A1153" s="1116" t="s">
        <v>29</v>
      </c>
      <c r="B1153" s="266">
        <v>1</v>
      </c>
      <c r="C1153" s="513" t="s">
        <v>272</v>
      </c>
      <c r="D1153" s="390">
        <v>16</v>
      </c>
      <c r="E1153" s="390">
        <v>1991</v>
      </c>
      <c r="F1153" s="398">
        <f t="shared" ref="F1153:F1154" si="191">SUM(G1153+H1153+I1153)</f>
        <v>16.100000000000001</v>
      </c>
      <c r="G1153" s="392">
        <v>2.2000000000000002</v>
      </c>
      <c r="H1153" s="392">
        <v>2.7</v>
      </c>
      <c r="I1153" s="392">
        <v>11.2</v>
      </c>
      <c r="J1153" s="392">
        <v>1069.04</v>
      </c>
      <c r="K1153" s="481">
        <v>11.2</v>
      </c>
      <c r="L1153" s="392">
        <v>1069.04</v>
      </c>
      <c r="M1153" s="1626">
        <f>SUM(K1153/L1153)</f>
        <v>1.0476689366160294E-2</v>
      </c>
      <c r="N1153" s="514">
        <v>221.5</v>
      </c>
      <c r="O1153" s="231">
        <f>SUM(M1153*N1153)</f>
        <v>2.3205866946045051</v>
      </c>
      <c r="P1153" s="231">
        <f>SUM(M1153*60*1000)</f>
        <v>628.60136196961753</v>
      </c>
      <c r="Q1153" s="1627">
        <f>SUM(O1153*60)</f>
        <v>139.23520167627029</v>
      </c>
      <c r="R1153" s="6"/>
      <c r="S1153" s="55"/>
      <c r="T1153" s="55"/>
    </row>
    <row r="1154" spans="1:20" ht="12.75" customHeight="1">
      <c r="A1154" s="1117"/>
      <c r="B1154" s="260">
        <v>2</v>
      </c>
      <c r="C1154" s="440" t="s">
        <v>273</v>
      </c>
      <c r="D1154" s="233">
        <v>39</v>
      </c>
      <c r="E1154" s="233">
        <v>1992</v>
      </c>
      <c r="F1154" s="398">
        <f t="shared" si="191"/>
        <v>31.299999999999997</v>
      </c>
      <c r="G1154" s="398">
        <v>4.2</v>
      </c>
      <c r="H1154" s="398">
        <v>6.2</v>
      </c>
      <c r="I1154" s="398">
        <v>20.9</v>
      </c>
      <c r="J1154" s="398">
        <v>2279.6999999999998</v>
      </c>
      <c r="K1154" s="482">
        <v>20.9</v>
      </c>
      <c r="L1154" s="398">
        <v>2279.6999999999998</v>
      </c>
      <c r="M1154" s="441">
        <f t="shared" ref="M1154:M1160" si="192">SUM(K1154/L1154)</f>
        <v>9.1678729657411057E-3</v>
      </c>
      <c r="N1154" s="442">
        <v>221.5</v>
      </c>
      <c r="O1154" s="236">
        <f t="shared" ref="O1154:O1160" si="193">SUM(M1154*N1154)</f>
        <v>2.0306838619116547</v>
      </c>
      <c r="P1154" s="231">
        <f>SUM(M1154*60*1000)</f>
        <v>550.07237794446633</v>
      </c>
      <c r="Q1154" s="1627">
        <f>SUM(O1154*60)</f>
        <v>121.84103171469928</v>
      </c>
      <c r="R1154" s="6"/>
      <c r="S1154" s="55"/>
      <c r="T1154" s="55"/>
    </row>
    <row r="1155" spans="1:20" ht="12.75" customHeight="1">
      <c r="A1155" s="1117"/>
      <c r="B1155" s="260">
        <v>3</v>
      </c>
      <c r="C1155" s="440" t="s">
        <v>274</v>
      </c>
      <c r="D1155" s="233">
        <v>21</v>
      </c>
      <c r="E1155" s="233">
        <v>1998</v>
      </c>
      <c r="F1155" s="398">
        <f t="shared" ref="F1155:F1160" si="194">SUM(G1155+H1155+I1155)</f>
        <v>20.299999999999997</v>
      </c>
      <c r="G1155" s="398">
        <v>2.2999999999999998</v>
      </c>
      <c r="H1155" s="398">
        <v>3.4</v>
      </c>
      <c r="I1155" s="398">
        <v>14.6</v>
      </c>
      <c r="J1155" s="398">
        <v>1178.27</v>
      </c>
      <c r="K1155" s="482">
        <v>14.6</v>
      </c>
      <c r="L1155" s="398">
        <v>1178.27</v>
      </c>
      <c r="M1155" s="441">
        <f t="shared" si="192"/>
        <v>1.2391047892248805E-2</v>
      </c>
      <c r="N1155" s="442">
        <v>221.5</v>
      </c>
      <c r="O1155" s="236">
        <f t="shared" si="193"/>
        <v>2.7446171081331103</v>
      </c>
      <c r="P1155" s="231">
        <f t="shared" ref="P1155:P1160" si="195">SUM(M1155*60*1000)</f>
        <v>743.46287353492824</v>
      </c>
      <c r="Q1155" s="1627">
        <f t="shared" ref="Q1155:Q1160" si="196">SUM(O1155*60)</f>
        <v>164.67702648798661</v>
      </c>
      <c r="R1155" s="6"/>
      <c r="S1155" s="55"/>
      <c r="T1155" s="55"/>
    </row>
    <row r="1156" spans="1:20" ht="12.75" customHeight="1">
      <c r="A1156" s="1117"/>
      <c r="B1156" s="260">
        <v>4</v>
      </c>
      <c r="C1156" s="440" t="s">
        <v>275</v>
      </c>
      <c r="D1156" s="233">
        <v>20</v>
      </c>
      <c r="E1156" s="233">
        <v>1997</v>
      </c>
      <c r="F1156" s="398">
        <f t="shared" si="194"/>
        <v>18.2</v>
      </c>
      <c r="G1156" s="398">
        <v>1.3</v>
      </c>
      <c r="H1156" s="398">
        <v>3.2</v>
      </c>
      <c r="I1156" s="398">
        <v>13.7</v>
      </c>
      <c r="J1156" s="398">
        <v>1186.4000000000001</v>
      </c>
      <c r="K1156" s="482">
        <v>13.7</v>
      </c>
      <c r="L1156" s="398">
        <v>1186.4000000000001</v>
      </c>
      <c r="M1156" s="441">
        <f t="shared" si="192"/>
        <v>1.1547538772757921E-2</v>
      </c>
      <c r="N1156" s="442">
        <v>221.5</v>
      </c>
      <c r="O1156" s="236">
        <f t="shared" si="193"/>
        <v>2.5577798381658794</v>
      </c>
      <c r="P1156" s="231">
        <f t="shared" si="195"/>
        <v>692.85232636547539</v>
      </c>
      <c r="Q1156" s="1627">
        <f t="shared" si="196"/>
        <v>153.46679028995277</v>
      </c>
      <c r="R1156" s="6"/>
      <c r="S1156" s="55"/>
      <c r="T1156" s="55"/>
    </row>
    <row r="1157" spans="1:20" ht="12.75" customHeight="1">
      <c r="A1157" s="1117"/>
      <c r="B1157" s="260">
        <v>5</v>
      </c>
      <c r="C1157" s="440" t="s">
        <v>276</v>
      </c>
      <c r="D1157" s="233">
        <v>40</v>
      </c>
      <c r="E1157" s="233">
        <v>1998</v>
      </c>
      <c r="F1157" s="398">
        <f t="shared" si="194"/>
        <v>28.900000000000002</v>
      </c>
      <c r="G1157" s="398">
        <v>3.2</v>
      </c>
      <c r="H1157" s="398">
        <v>6.4</v>
      </c>
      <c r="I1157" s="398">
        <v>19.3</v>
      </c>
      <c r="J1157" s="398">
        <v>2183.7199999999998</v>
      </c>
      <c r="K1157" s="482">
        <v>18.8</v>
      </c>
      <c r="L1157" s="398">
        <v>2133.7600000000002</v>
      </c>
      <c r="M1157" s="441">
        <f t="shared" si="192"/>
        <v>8.8107378524295132E-3</v>
      </c>
      <c r="N1157" s="442">
        <v>221.5</v>
      </c>
      <c r="O1157" s="236">
        <f t="shared" si="193"/>
        <v>1.9515784343131373</v>
      </c>
      <c r="P1157" s="231">
        <f t="shared" si="195"/>
        <v>528.64427114577086</v>
      </c>
      <c r="Q1157" s="1627">
        <f t="shared" si="196"/>
        <v>117.09470605878823</v>
      </c>
      <c r="R1157" s="6"/>
      <c r="S1157" s="55"/>
      <c r="T1157" s="55"/>
    </row>
    <row r="1158" spans="1:20" ht="12.75" customHeight="1">
      <c r="A1158" s="1117"/>
      <c r="B1158" s="260">
        <v>6</v>
      </c>
      <c r="C1158" s="440" t="s">
        <v>277</v>
      </c>
      <c r="D1158" s="233">
        <v>40</v>
      </c>
      <c r="E1158" s="233">
        <v>1986</v>
      </c>
      <c r="F1158" s="398">
        <f t="shared" si="194"/>
        <v>34.6</v>
      </c>
      <c r="G1158" s="398">
        <v>4.2</v>
      </c>
      <c r="H1158" s="398">
        <v>6.4</v>
      </c>
      <c r="I1158" s="398">
        <v>24</v>
      </c>
      <c r="J1158" s="398">
        <v>2246.36</v>
      </c>
      <c r="K1158" s="482">
        <v>24</v>
      </c>
      <c r="L1158" s="398">
        <v>2246.4</v>
      </c>
      <c r="M1158" s="441">
        <f t="shared" si="192"/>
        <v>1.0683760683760684E-2</v>
      </c>
      <c r="N1158" s="442">
        <v>221.5</v>
      </c>
      <c r="O1158" s="236">
        <f t="shared" si="193"/>
        <v>2.3664529914529915</v>
      </c>
      <c r="P1158" s="231">
        <f t="shared" si="195"/>
        <v>641.02564102564111</v>
      </c>
      <c r="Q1158" s="1627">
        <f t="shared" si="196"/>
        <v>141.9871794871795</v>
      </c>
      <c r="R1158" s="6"/>
      <c r="S1158" s="55"/>
      <c r="T1158" s="55"/>
    </row>
    <row r="1159" spans="1:20" ht="12.75" customHeight="1">
      <c r="A1159" s="1117"/>
      <c r="B1159" s="260">
        <v>7</v>
      </c>
      <c r="C1159" s="440" t="s">
        <v>278</v>
      </c>
      <c r="D1159" s="233">
        <v>40</v>
      </c>
      <c r="E1159" s="233">
        <v>1992</v>
      </c>
      <c r="F1159" s="512">
        <f t="shared" si="194"/>
        <v>34.6</v>
      </c>
      <c r="G1159" s="398">
        <v>4.4000000000000004</v>
      </c>
      <c r="H1159" s="398">
        <v>6.4</v>
      </c>
      <c r="I1159" s="398">
        <v>23.8</v>
      </c>
      <c r="J1159" s="398">
        <v>2227.7199999999998</v>
      </c>
      <c r="K1159" s="482">
        <v>23.8</v>
      </c>
      <c r="L1159" s="398">
        <v>2227.7199999999998</v>
      </c>
      <c r="M1159" s="438">
        <f t="shared" si="192"/>
        <v>1.0683568850663461E-2</v>
      </c>
      <c r="N1159" s="442">
        <v>221.5</v>
      </c>
      <c r="O1159" s="236">
        <f t="shared" si="193"/>
        <v>2.3664105004219564</v>
      </c>
      <c r="P1159" s="231">
        <f t="shared" si="195"/>
        <v>641.01413103980769</v>
      </c>
      <c r="Q1159" s="1627">
        <f t="shared" si="196"/>
        <v>141.98463002531739</v>
      </c>
      <c r="R1159" s="6"/>
      <c r="S1159" s="55"/>
      <c r="T1159" s="55"/>
    </row>
    <row r="1160" spans="1:20" ht="12.75" customHeight="1">
      <c r="A1160" s="1117"/>
      <c r="B1160" s="260">
        <v>8</v>
      </c>
      <c r="C1160" s="440" t="s">
        <v>279</v>
      </c>
      <c r="D1160" s="233">
        <v>20</v>
      </c>
      <c r="E1160" s="233">
        <v>1991</v>
      </c>
      <c r="F1160" s="512">
        <f t="shared" si="194"/>
        <v>15.4</v>
      </c>
      <c r="G1160" s="398">
        <v>1.1000000000000001</v>
      </c>
      <c r="H1160" s="398">
        <v>3.2</v>
      </c>
      <c r="I1160" s="398">
        <v>11.1</v>
      </c>
      <c r="J1160" s="398">
        <v>1074.5999999999999</v>
      </c>
      <c r="K1160" s="482">
        <v>11.1</v>
      </c>
      <c r="L1160" s="398">
        <v>1074.5999999999999</v>
      </c>
      <c r="M1160" s="438">
        <f t="shared" si="192"/>
        <v>1.0329424902289224E-2</v>
      </c>
      <c r="N1160" s="442">
        <v>221.5</v>
      </c>
      <c r="O1160" s="236">
        <f t="shared" si="193"/>
        <v>2.2879676158570632</v>
      </c>
      <c r="P1160" s="231">
        <f t="shared" si="195"/>
        <v>619.76549413735347</v>
      </c>
      <c r="Q1160" s="1627">
        <f t="shared" si="196"/>
        <v>137.27805695142379</v>
      </c>
      <c r="R1160" s="6"/>
      <c r="S1160" s="55"/>
      <c r="T1160" s="55"/>
    </row>
    <row r="1161" spans="1:20" ht="13.5" customHeight="1">
      <c r="A1161" s="1117"/>
      <c r="B1161" s="260">
        <v>9</v>
      </c>
      <c r="C1161" s="440"/>
      <c r="D1161" s="233"/>
      <c r="E1161" s="233"/>
      <c r="F1161" s="398"/>
      <c r="G1161" s="398"/>
      <c r="H1161" s="398"/>
      <c r="I1161" s="398"/>
      <c r="J1161" s="398"/>
      <c r="K1161" s="482"/>
      <c r="L1161" s="398"/>
      <c r="M1161" s="441"/>
      <c r="N1161" s="442"/>
      <c r="O1161" s="236"/>
      <c r="P1161" s="236"/>
      <c r="Q1161" s="1627"/>
      <c r="R1161" s="6"/>
      <c r="S1161" s="55"/>
      <c r="T1161" s="55"/>
    </row>
    <row r="1162" spans="1:20" ht="13.5" customHeight="1" thickBot="1">
      <c r="A1162" s="1118"/>
      <c r="B1162" s="335"/>
      <c r="C1162" s="483"/>
      <c r="D1162" s="400"/>
      <c r="E1162" s="400"/>
      <c r="F1162" s="402"/>
      <c r="G1162" s="402"/>
      <c r="H1162" s="402"/>
      <c r="I1162" s="402"/>
      <c r="J1162" s="402"/>
      <c r="K1162" s="484"/>
      <c r="L1162" s="402"/>
      <c r="M1162" s="443"/>
      <c r="N1162" s="444"/>
      <c r="O1162" s="406"/>
      <c r="P1162" s="406"/>
      <c r="Q1162" s="1628"/>
      <c r="R1162" s="6"/>
      <c r="S1162" s="55"/>
      <c r="T1162" s="55"/>
    </row>
    <row r="1163" spans="1:20" ht="12.75">
      <c r="A1163" s="989" t="s">
        <v>30</v>
      </c>
      <c r="B1163" s="98">
        <v>1</v>
      </c>
      <c r="C1163" s="445" t="s">
        <v>121</v>
      </c>
      <c r="D1163" s="408">
        <v>10</v>
      </c>
      <c r="E1163" s="408">
        <v>1968</v>
      </c>
      <c r="F1163" s="182">
        <f t="shared" ref="F1163:F1170" si="197">SUM(G1163+H1163+I1163)</f>
        <v>12.2</v>
      </c>
      <c r="G1163" s="411">
        <v>1</v>
      </c>
      <c r="H1163" s="411">
        <v>1.6</v>
      </c>
      <c r="I1163" s="411">
        <v>9.6</v>
      </c>
      <c r="J1163" s="411">
        <v>665.8</v>
      </c>
      <c r="K1163" s="485">
        <v>9.6</v>
      </c>
      <c r="L1163" s="411">
        <v>665.81</v>
      </c>
      <c r="M1163" s="448">
        <f t="shared" ref="M1163:M1170" si="198">SUM(K1163/L1163)</f>
        <v>1.4418527808233581E-2</v>
      </c>
      <c r="N1163" s="449">
        <v>221.5</v>
      </c>
      <c r="O1163" s="450">
        <f>SUM(M1163*N1163)</f>
        <v>3.1937039095237383</v>
      </c>
      <c r="P1163" s="185">
        <f t="shared" ref="P1163:P1170" si="199">SUM(M1163*60*1000)</f>
        <v>865.11166849401491</v>
      </c>
      <c r="Q1163" s="515">
        <f t="shared" ref="Q1163:Q1180" si="200">SUM(O1163*60)</f>
        <v>191.62223457142429</v>
      </c>
      <c r="R1163" s="6"/>
      <c r="S1163" s="55"/>
      <c r="T1163" s="55"/>
    </row>
    <row r="1164" spans="1:20" ht="12.75">
      <c r="A1164" s="990"/>
      <c r="B1164" s="99">
        <v>2</v>
      </c>
      <c r="C1164" s="452" t="s">
        <v>124</v>
      </c>
      <c r="D1164" s="413">
        <v>40</v>
      </c>
      <c r="E1164" s="413">
        <v>1975</v>
      </c>
      <c r="F1164" s="182">
        <f t="shared" si="197"/>
        <v>43.6</v>
      </c>
      <c r="G1164" s="416">
        <v>2.2000000000000002</v>
      </c>
      <c r="H1164" s="416">
        <v>6.4</v>
      </c>
      <c r="I1164" s="416">
        <v>35</v>
      </c>
      <c r="J1164" s="416">
        <v>2260.9299999999998</v>
      </c>
      <c r="K1164" s="487">
        <v>35</v>
      </c>
      <c r="L1164" s="416">
        <v>2260.9</v>
      </c>
      <c r="M1164" s="453">
        <f t="shared" si="198"/>
        <v>1.5480560838604095E-2</v>
      </c>
      <c r="N1164" s="449">
        <v>221.5</v>
      </c>
      <c r="O1164" s="450">
        <f t="shared" ref="O1164:O1170" si="201">SUM(M1164*N1164)</f>
        <v>3.4289442257508069</v>
      </c>
      <c r="P1164" s="185">
        <f t="shared" si="199"/>
        <v>928.83365031624567</v>
      </c>
      <c r="Q1164" s="515">
        <f t="shared" si="200"/>
        <v>205.73665354504843</v>
      </c>
      <c r="R1164" s="6"/>
      <c r="S1164" s="55"/>
      <c r="T1164" s="55"/>
    </row>
    <row r="1165" spans="1:20" ht="12.75">
      <c r="A1165" s="990"/>
      <c r="B1165" s="99">
        <v>3</v>
      </c>
      <c r="C1165" s="452" t="s">
        <v>123</v>
      </c>
      <c r="D1165" s="413">
        <v>50</v>
      </c>
      <c r="E1165" s="413">
        <v>1969</v>
      </c>
      <c r="F1165" s="182">
        <f t="shared" si="197"/>
        <v>48.5</v>
      </c>
      <c r="G1165" s="416">
        <v>4.5999999999999996</v>
      </c>
      <c r="H1165" s="416">
        <v>7.9</v>
      </c>
      <c r="I1165" s="416">
        <v>36</v>
      </c>
      <c r="J1165" s="416">
        <v>2573.06</v>
      </c>
      <c r="K1165" s="487">
        <v>36</v>
      </c>
      <c r="L1165" s="416">
        <v>2573.1</v>
      </c>
      <c r="M1165" s="453">
        <f t="shared" si="198"/>
        <v>1.3990905911157748E-2</v>
      </c>
      <c r="N1165" s="449">
        <v>221.5</v>
      </c>
      <c r="O1165" s="450">
        <f t="shared" si="201"/>
        <v>3.0989856593214413</v>
      </c>
      <c r="P1165" s="185">
        <f t="shared" si="199"/>
        <v>839.45435466946481</v>
      </c>
      <c r="Q1165" s="515">
        <f t="shared" si="200"/>
        <v>185.93913955928647</v>
      </c>
      <c r="R1165" s="6"/>
      <c r="S1165" s="55"/>
      <c r="T1165" s="55"/>
    </row>
    <row r="1166" spans="1:20" ht="12.75">
      <c r="A1166" s="990"/>
      <c r="B1166" s="99">
        <v>4</v>
      </c>
      <c r="C1166" s="452" t="s">
        <v>120</v>
      </c>
      <c r="D1166" s="413">
        <v>40</v>
      </c>
      <c r="E1166" s="413">
        <v>1980</v>
      </c>
      <c r="F1166" s="182">
        <f t="shared" si="197"/>
        <v>45.8</v>
      </c>
      <c r="G1166" s="416">
        <v>3</v>
      </c>
      <c r="H1166" s="416">
        <v>6.4</v>
      </c>
      <c r="I1166" s="416">
        <v>36.4</v>
      </c>
      <c r="J1166" s="416">
        <v>2208.7600000000002</v>
      </c>
      <c r="K1166" s="487">
        <v>36.4</v>
      </c>
      <c r="L1166" s="416">
        <v>2208.8000000000002</v>
      </c>
      <c r="M1166" s="453">
        <f t="shared" si="198"/>
        <v>1.6479536399855124E-2</v>
      </c>
      <c r="N1166" s="449">
        <v>221.5</v>
      </c>
      <c r="O1166" s="450">
        <f t="shared" si="201"/>
        <v>3.6502173125679098</v>
      </c>
      <c r="P1166" s="185">
        <f t="shared" si="199"/>
        <v>988.77218399130754</v>
      </c>
      <c r="Q1166" s="515">
        <f t="shared" si="200"/>
        <v>219.01303875407459</v>
      </c>
      <c r="R1166" s="6"/>
      <c r="S1166" s="55"/>
      <c r="T1166" s="55"/>
    </row>
    <row r="1167" spans="1:20" ht="12.75">
      <c r="A1167" s="990"/>
      <c r="B1167" s="99">
        <v>5</v>
      </c>
      <c r="C1167" s="452" t="s">
        <v>118</v>
      </c>
      <c r="D1167" s="413">
        <v>50</v>
      </c>
      <c r="E1167" s="413">
        <v>1978</v>
      </c>
      <c r="F1167" s="182">
        <f t="shared" si="197"/>
        <v>45.099999999999994</v>
      </c>
      <c r="G1167" s="416">
        <v>3.2</v>
      </c>
      <c r="H1167" s="416">
        <v>8</v>
      </c>
      <c r="I1167" s="416">
        <v>33.9</v>
      </c>
      <c r="J1167" s="416">
        <v>2609.15</v>
      </c>
      <c r="K1167" s="487">
        <v>32.9</v>
      </c>
      <c r="L1167" s="416">
        <v>2537.29</v>
      </c>
      <c r="M1167" s="453">
        <f t="shared" si="198"/>
        <v>1.2966590338510773E-2</v>
      </c>
      <c r="N1167" s="449">
        <v>221.5</v>
      </c>
      <c r="O1167" s="450">
        <f t="shared" si="201"/>
        <v>2.8720997599801361</v>
      </c>
      <c r="P1167" s="185">
        <f t="shared" si="199"/>
        <v>777.99542031064641</v>
      </c>
      <c r="Q1167" s="515">
        <f t="shared" si="200"/>
        <v>172.32598559880816</v>
      </c>
      <c r="R1167" s="6"/>
      <c r="S1167" s="55"/>
      <c r="T1167" s="55"/>
    </row>
    <row r="1168" spans="1:20" ht="12.75">
      <c r="A1168" s="990"/>
      <c r="B1168" s="99">
        <v>6</v>
      </c>
      <c r="C1168" s="452" t="s">
        <v>119</v>
      </c>
      <c r="D1168" s="413">
        <v>20</v>
      </c>
      <c r="E1168" s="413">
        <v>1979</v>
      </c>
      <c r="F1168" s="182">
        <f t="shared" si="197"/>
        <v>22.5</v>
      </c>
      <c r="G1168" s="416">
        <v>1.7</v>
      </c>
      <c r="H1168" s="416">
        <v>3.1</v>
      </c>
      <c r="I1168" s="416">
        <v>17.7</v>
      </c>
      <c r="J1168" s="416">
        <v>1072.6199999999999</v>
      </c>
      <c r="K1168" s="487">
        <v>17.7</v>
      </c>
      <c r="L1168" s="416">
        <v>1072.6199999999999</v>
      </c>
      <c r="M1168" s="448">
        <f t="shared" si="198"/>
        <v>1.6501650165016504E-2</v>
      </c>
      <c r="N1168" s="449">
        <v>221.5</v>
      </c>
      <c r="O1168" s="450">
        <f t="shared" si="201"/>
        <v>3.6551155115511555</v>
      </c>
      <c r="P1168" s="185">
        <f t="shared" si="199"/>
        <v>990.09900990099015</v>
      </c>
      <c r="Q1168" s="515">
        <f t="shared" si="200"/>
        <v>219.30693069306932</v>
      </c>
      <c r="R1168" s="6"/>
      <c r="S1168" s="55"/>
      <c r="T1168" s="55"/>
    </row>
    <row r="1169" spans="1:20" ht="12.75">
      <c r="A1169" s="990"/>
      <c r="B1169" s="99">
        <v>7</v>
      </c>
      <c r="C1169" s="452" t="s">
        <v>122</v>
      </c>
      <c r="D1169" s="413">
        <v>50</v>
      </c>
      <c r="E1169" s="413">
        <v>1973</v>
      </c>
      <c r="F1169" s="182">
        <f t="shared" si="197"/>
        <v>48.599999999999994</v>
      </c>
      <c r="G1169" s="416">
        <v>2.5</v>
      </c>
      <c r="H1169" s="416">
        <v>7.8</v>
      </c>
      <c r="I1169" s="416">
        <v>38.299999999999997</v>
      </c>
      <c r="J1169" s="416">
        <v>2510.2199999999998</v>
      </c>
      <c r="K1169" s="487">
        <v>38.299999999999997</v>
      </c>
      <c r="L1169" s="416">
        <v>2510.1999999999998</v>
      </c>
      <c r="M1169" s="453">
        <f t="shared" si="198"/>
        <v>1.5257748386582743E-2</v>
      </c>
      <c r="N1169" s="449">
        <v>221.5</v>
      </c>
      <c r="O1169" s="450">
        <f t="shared" si="201"/>
        <v>3.3795912676280775</v>
      </c>
      <c r="P1169" s="185">
        <f t="shared" si="199"/>
        <v>915.46490319496456</v>
      </c>
      <c r="Q1169" s="515">
        <f t="shared" si="200"/>
        <v>202.77547605768464</v>
      </c>
      <c r="R1169" s="6"/>
      <c r="S1169" s="55"/>
      <c r="T1169" s="55"/>
    </row>
    <row r="1170" spans="1:20" ht="12.75">
      <c r="A1170" s="990"/>
      <c r="B1170" s="99">
        <v>8</v>
      </c>
      <c r="C1170" s="452" t="s">
        <v>247</v>
      </c>
      <c r="D1170" s="413">
        <v>45</v>
      </c>
      <c r="E1170" s="413">
        <v>1981</v>
      </c>
      <c r="F1170" s="182">
        <f t="shared" si="197"/>
        <v>42.7</v>
      </c>
      <c r="G1170" s="416">
        <v>2.4</v>
      </c>
      <c r="H1170" s="416">
        <v>7.2</v>
      </c>
      <c r="I1170" s="416">
        <v>33.1</v>
      </c>
      <c r="J1170" s="416">
        <v>2250.5500000000002</v>
      </c>
      <c r="K1170" s="487">
        <v>33.1</v>
      </c>
      <c r="L1170" s="416">
        <v>2250.5500000000002</v>
      </c>
      <c r="M1170" s="448">
        <f t="shared" si="198"/>
        <v>1.4707515940547866E-2</v>
      </c>
      <c r="N1170" s="449">
        <v>221.5</v>
      </c>
      <c r="O1170" s="450">
        <f t="shared" si="201"/>
        <v>3.2577147808313525</v>
      </c>
      <c r="P1170" s="185">
        <f t="shared" si="199"/>
        <v>882.45095643287198</v>
      </c>
      <c r="Q1170" s="515">
        <f t="shared" si="200"/>
        <v>195.46288684988116</v>
      </c>
      <c r="R1170" s="6"/>
      <c r="S1170" s="55"/>
      <c r="T1170" s="55"/>
    </row>
    <row r="1171" spans="1:20" ht="12.75">
      <c r="A1171" s="1121"/>
      <c r="B1171" s="101">
        <v>9</v>
      </c>
      <c r="C1171" s="106"/>
      <c r="D1171" s="99"/>
      <c r="E1171" s="99"/>
      <c r="F1171" s="463"/>
      <c r="G1171" s="463"/>
      <c r="H1171" s="463"/>
      <c r="I1171" s="463"/>
      <c r="J1171" s="463"/>
      <c r="K1171" s="464"/>
      <c r="L1171" s="463"/>
      <c r="M1171" s="465"/>
      <c r="N1171" s="466"/>
      <c r="O1171" s="467"/>
      <c r="P1171" s="185"/>
      <c r="Q1171" s="515"/>
      <c r="R1171" s="6"/>
      <c r="S1171" s="55"/>
      <c r="T1171" s="55"/>
    </row>
    <row r="1172" spans="1:20" ht="13.5" thickBot="1">
      <c r="A1172" s="991"/>
      <c r="B1172" s="102">
        <v>10</v>
      </c>
      <c r="C1172" s="488"/>
      <c r="D1172" s="420"/>
      <c r="E1172" s="420"/>
      <c r="F1172" s="423"/>
      <c r="G1172" s="423"/>
      <c r="H1172" s="423"/>
      <c r="I1172" s="423"/>
      <c r="J1172" s="423"/>
      <c r="K1172" s="489"/>
      <c r="L1172" s="423"/>
      <c r="M1172" s="455"/>
      <c r="N1172" s="490"/>
      <c r="O1172" s="249"/>
      <c r="P1172" s="249"/>
      <c r="Q1172" s="516"/>
      <c r="R1172" s="6"/>
      <c r="S1172" s="55"/>
      <c r="T1172" s="55"/>
    </row>
    <row r="1173" spans="1:20" ht="12.75">
      <c r="A1173" s="1120" t="s">
        <v>12</v>
      </c>
      <c r="B1173" s="24">
        <v>1</v>
      </c>
      <c r="C1173" s="100" t="s">
        <v>132</v>
      </c>
      <c r="D1173" s="344">
        <v>12</v>
      </c>
      <c r="E1173" s="344">
        <v>1960</v>
      </c>
      <c r="F1173" s="474">
        <f t="shared" ref="F1173:F1181" si="202">SUM(G1173+H1173+I1173)</f>
        <v>15.3</v>
      </c>
      <c r="G1173" s="197">
        <v>0.6</v>
      </c>
      <c r="H1173" s="197">
        <v>1.9</v>
      </c>
      <c r="I1173" s="197">
        <v>12.8</v>
      </c>
      <c r="J1173" s="197">
        <v>531.53</v>
      </c>
      <c r="K1173" s="307">
        <v>11.738</v>
      </c>
      <c r="L1173" s="197">
        <v>488.5</v>
      </c>
      <c r="M1173" s="517">
        <f>SUM(K1173/L1173)</f>
        <v>2.4028659160696006E-2</v>
      </c>
      <c r="N1173" s="518">
        <v>221.5</v>
      </c>
      <c r="O1173" s="519">
        <f>SUM(M1173*N1173)</f>
        <v>5.3223480040941658</v>
      </c>
      <c r="P1173" s="329">
        <f t="shared" ref="P1173:P1181" si="203">SUM(M1173*60*1000)</f>
        <v>1441.7195496417603</v>
      </c>
      <c r="Q1173" s="520">
        <f t="shared" si="200"/>
        <v>319.34088024564994</v>
      </c>
      <c r="R1173" s="6"/>
      <c r="S1173" s="55"/>
      <c r="T1173" s="55"/>
    </row>
    <row r="1174" spans="1:20" ht="12.75">
      <c r="A1174" s="981"/>
      <c r="B1174" s="26">
        <v>2</v>
      </c>
      <c r="C1174" s="345" t="s">
        <v>248</v>
      </c>
      <c r="D1174" s="346">
        <v>8</v>
      </c>
      <c r="E1174" s="346">
        <v>1975</v>
      </c>
      <c r="F1174" s="203">
        <f t="shared" si="202"/>
        <v>9.8000000000000007</v>
      </c>
      <c r="G1174" s="203"/>
      <c r="H1174" s="203">
        <v>0</v>
      </c>
      <c r="I1174" s="203">
        <v>9.8000000000000007</v>
      </c>
      <c r="J1174" s="203">
        <v>402.69</v>
      </c>
      <c r="K1174" s="308">
        <v>9.8000000000000007</v>
      </c>
      <c r="L1174" s="203">
        <v>402.69</v>
      </c>
      <c r="M1174" s="348">
        <f>SUM(K1174/L1174)</f>
        <v>2.4336338126101965E-2</v>
      </c>
      <c r="N1174" s="349">
        <v>221.5</v>
      </c>
      <c r="O1174" s="350">
        <f t="shared" ref="O1174:O1181" si="204">SUM(M1174*N1174)</f>
        <v>5.3904988949315849</v>
      </c>
      <c r="P1174" s="329">
        <f t="shared" si="203"/>
        <v>1460.1802875661178</v>
      </c>
      <c r="Q1174" s="520">
        <f t="shared" si="200"/>
        <v>323.4299336958951</v>
      </c>
      <c r="R1174" s="6"/>
      <c r="S1174" s="55"/>
      <c r="T1174" s="55"/>
    </row>
    <row r="1175" spans="1:20" ht="12.75">
      <c r="A1175" s="981"/>
      <c r="B1175" s="26">
        <v>3</v>
      </c>
      <c r="C1175" s="345" t="s">
        <v>128</v>
      </c>
      <c r="D1175" s="346">
        <v>8</v>
      </c>
      <c r="E1175" s="346">
        <v>1959</v>
      </c>
      <c r="F1175" s="203">
        <f t="shared" si="202"/>
        <v>6.4</v>
      </c>
      <c r="G1175" s="203"/>
      <c r="H1175" s="203">
        <v>0</v>
      </c>
      <c r="I1175" s="203">
        <v>6.4</v>
      </c>
      <c r="J1175" s="203">
        <v>303.83</v>
      </c>
      <c r="K1175" s="308">
        <v>5.4</v>
      </c>
      <c r="L1175" s="203">
        <v>256.89999999999998</v>
      </c>
      <c r="M1175" s="348">
        <f t="shared" ref="M1175:M1181" si="205">SUM(K1175/L1175)</f>
        <v>2.1019852082522387E-2</v>
      </c>
      <c r="N1175" s="349">
        <v>221.5</v>
      </c>
      <c r="O1175" s="350">
        <f t="shared" si="204"/>
        <v>4.655897236278709</v>
      </c>
      <c r="P1175" s="329">
        <f t="shared" si="203"/>
        <v>1261.1911249513432</v>
      </c>
      <c r="Q1175" s="520">
        <f t="shared" si="200"/>
        <v>279.35383417672256</v>
      </c>
      <c r="R1175" s="6"/>
      <c r="S1175" s="55"/>
      <c r="T1175" s="55"/>
    </row>
    <row r="1176" spans="1:20" ht="12.75">
      <c r="A1176" s="981"/>
      <c r="B1176" s="26">
        <v>4</v>
      </c>
      <c r="C1176" s="345" t="s">
        <v>126</v>
      </c>
      <c r="D1176" s="346">
        <v>12</v>
      </c>
      <c r="E1176" s="346">
        <v>1962</v>
      </c>
      <c r="F1176" s="203">
        <f t="shared" si="202"/>
        <v>14.899999999999999</v>
      </c>
      <c r="G1176" s="203">
        <v>1.5</v>
      </c>
      <c r="H1176" s="203">
        <v>1.8</v>
      </c>
      <c r="I1176" s="203">
        <v>11.6</v>
      </c>
      <c r="J1176" s="203">
        <v>538</v>
      </c>
      <c r="K1176" s="308">
        <v>9.8000000000000007</v>
      </c>
      <c r="L1176" s="203">
        <v>451.7</v>
      </c>
      <c r="M1176" s="348">
        <f t="shared" si="205"/>
        <v>2.169581580695152E-2</v>
      </c>
      <c r="N1176" s="349">
        <v>221.5</v>
      </c>
      <c r="O1176" s="350">
        <f t="shared" si="204"/>
        <v>4.8056232012397615</v>
      </c>
      <c r="P1176" s="329">
        <f t="shared" si="203"/>
        <v>1301.7489484170912</v>
      </c>
      <c r="Q1176" s="520">
        <f t="shared" si="200"/>
        <v>288.33739207438566</v>
      </c>
      <c r="R1176" s="6"/>
      <c r="S1176" s="55"/>
      <c r="T1176" s="55"/>
    </row>
    <row r="1177" spans="1:20" ht="12.75">
      <c r="A1177" s="981"/>
      <c r="B1177" s="26">
        <v>5</v>
      </c>
      <c r="C1177" s="345" t="s">
        <v>129</v>
      </c>
      <c r="D1177" s="346">
        <v>34</v>
      </c>
      <c r="E1177" s="346">
        <v>1964</v>
      </c>
      <c r="F1177" s="203">
        <f t="shared" si="202"/>
        <v>20.599999999999998</v>
      </c>
      <c r="G1177" s="203">
        <v>1.5</v>
      </c>
      <c r="H1177" s="203">
        <v>0.2</v>
      </c>
      <c r="I1177" s="203">
        <v>18.899999999999999</v>
      </c>
      <c r="J1177" s="203">
        <v>1104.75</v>
      </c>
      <c r="K1177" s="308">
        <v>18.899999999999999</v>
      </c>
      <c r="L1177" s="203">
        <v>1104.8</v>
      </c>
      <c r="M1177" s="348">
        <f t="shared" si="205"/>
        <v>1.7107168718320059E-2</v>
      </c>
      <c r="N1177" s="349">
        <v>221.5</v>
      </c>
      <c r="O1177" s="350">
        <f t="shared" si="204"/>
        <v>3.7892378711078929</v>
      </c>
      <c r="P1177" s="329">
        <f t="shared" si="203"/>
        <v>1026.4301230992035</v>
      </c>
      <c r="Q1177" s="520">
        <f t="shared" si="200"/>
        <v>227.35427226647357</v>
      </c>
      <c r="R1177" s="6"/>
      <c r="S1177" s="55"/>
      <c r="T1177" s="55"/>
    </row>
    <row r="1178" spans="1:20" ht="12.75">
      <c r="A1178" s="981"/>
      <c r="B1178" s="26">
        <v>6</v>
      </c>
      <c r="C1178" s="345" t="s">
        <v>127</v>
      </c>
      <c r="D1178" s="346">
        <v>8</v>
      </c>
      <c r="E1178" s="346">
        <v>1962</v>
      </c>
      <c r="F1178" s="203">
        <f t="shared" si="202"/>
        <v>9.2000000000000011</v>
      </c>
      <c r="G1178" s="203">
        <v>0.5</v>
      </c>
      <c r="H1178" s="203">
        <v>1.3</v>
      </c>
      <c r="I1178" s="203">
        <v>7.4</v>
      </c>
      <c r="J1178" s="203">
        <v>349.3</v>
      </c>
      <c r="K1178" s="308">
        <v>6.5</v>
      </c>
      <c r="L1178" s="203">
        <v>305.78699999999998</v>
      </c>
      <c r="M1178" s="348">
        <f t="shared" si="205"/>
        <v>2.1256626344481618E-2</v>
      </c>
      <c r="N1178" s="349">
        <v>221.5</v>
      </c>
      <c r="O1178" s="350">
        <f t="shared" si="204"/>
        <v>4.7083427353026783</v>
      </c>
      <c r="P1178" s="329">
        <f t="shared" si="203"/>
        <v>1275.397580668897</v>
      </c>
      <c r="Q1178" s="520">
        <f t="shared" si="200"/>
        <v>282.5005641181607</v>
      </c>
      <c r="R1178" s="6"/>
      <c r="S1178" s="55"/>
      <c r="T1178" s="55"/>
    </row>
    <row r="1179" spans="1:20" ht="12.75">
      <c r="A1179" s="981"/>
      <c r="B1179" s="26">
        <v>7</v>
      </c>
      <c r="C1179" s="345" t="s">
        <v>130</v>
      </c>
      <c r="D1179" s="346">
        <v>6</v>
      </c>
      <c r="E1179" s="346" t="s">
        <v>131</v>
      </c>
      <c r="F1179" s="203">
        <f t="shared" si="202"/>
        <v>7.5</v>
      </c>
      <c r="G1179" s="203">
        <v>0.8</v>
      </c>
      <c r="H1179" s="203">
        <v>0.9</v>
      </c>
      <c r="I1179" s="203">
        <v>5.8</v>
      </c>
      <c r="J1179" s="203">
        <v>252.5</v>
      </c>
      <c r="K1179" s="308">
        <v>5.8</v>
      </c>
      <c r="L1179" s="203">
        <v>252.5</v>
      </c>
      <c r="M1179" s="348">
        <f t="shared" si="205"/>
        <v>2.297029702970297E-2</v>
      </c>
      <c r="N1179" s="349">
        <v>221.5</v>
      </c>
      <c r="O1179" s="350">
        <f t="shared" si="204"/>
        <v>5.087920792079208</v>
      </c>
      <c r="P1179" s="329">
        <f t="shared" si="203"/>
        <v>1378.2178217821781</v>
      </c>
      <c r="Q1179" s="520">
        <f t="shared" si="200"/>
        <v>305.2752475247525</v>
      </c>
      <c r="R1179" s="6"/>
      <c r="S1179" s="55"/>
      <c r="T1179" s="55"/>
    </row>
    <row r="1180" spans="1:20" ht="12.75">
      <c r="A1180" s="981"/>
      <c r="B1180" s="26">
        <v>8</v>
      </c>
      <c r="C1180" s="345" t="s">
        <v>133</v>
      </c>
      <c r="D1180" s="346">
        <v>9</v>
      </c>
      <c r="E1180" s="346" t="s">
        <v>131</v>
      </c>
      <c r="F1180" s="298">
        <f t="shared" si="202"/>
        <v>5.3</v>
      </c>
      <c r="G1180" s="203"/>
      <c r="H1180" s="203">
        <v>0</v>
      </c>
      <c r="I1180" s="203">
        <v>5.3</v>
      </c>
      <c r="J1180" s="203">
        <v>255.12</v>
      </c>
      <c r="K1180" s="308">
        <v>5.3</v>
      </c>
      <c r="L1180" s="203">
        <v>255.1</v>
      </c>
      <c r="M1180" s="275">
        <f t="shared" si="205"/>
        <v>2.0776166209329674E-2</v>
      </c>
      <c r="N1180" s="349">
        <v>221.5</v>
      </c>
      <c r="O1180" s="350">
        <f t="shared" si="204"/>
        <v>4.6019208153665225</v>
      </c>
      <c r="P1180" s="329">
        <f t="shared" si="203"/>
        <v>1246.5699725597806</v>
      </c>
      <c r="Q1180" s="520">
        <f t="shared" si="200"/>
        <v>276.11524892199134</v>
      </c>
      <c r="R1180" s="6"/>
      <c r="S1180" s="55"/>
      <c r="T1180" s="55"/>
    </row>
    <row r="1181" spans="1:20" ht="12.75">
      <c r="A1181" s="981"/>
      <c r="B1181" s="26">
        <v>9</v>
      </c>
      <c r="C1181" s="30" t="s">
        <v>125</v>
      </c>
      <c r="D1181" s="26">
        <v>28</v>
      </c>
      <c r="E1181" s="26">
        <v>1969</v>
      </c>
      <c r="F1181" s="326">
        <f t="shared" si="202"/>
        <v>22.9</v>
      </c>
      <c r="G1181" s="301">
        <v>1.9</v>
      </c>
      <c r="H1181" s="301">
        <v>0.3</v>
      </c>
      <c r="I1181" s="301">
        <v>20.7</v>
      </c>
      <c r="J1181" s="301">
        <v>917.1</v>
      </c>
      <c r="K1181" s="323">
        <v>20.7</v>
      </c>
      <c r="L1181" s="301">
        <v>917.1</v>
      </c>
      <c r="M1181" s="37">
        <f t="shared" si="205"/>
        <v>2.2571148184494603E-2</v>
      </c>
      <c r="N1181" s="349">
        <v>221.5</v>
      </c>
      <c r="O1181" s="329">
        <f t="shared" si="204"/>
        <v>4.9995093228655545</v>
      </c>
      <c r="P1181" s="329">
        <f t="shared" si="203"/>
        <v>1354.2688910696761</v>
      </c>
      <c r="Q1181" s="520">
        <f t="shared" ref="Q1181" si="206">SUM(O1181*60)</f>
        <v>299.97055937193329</v>
      </c>
      <c r="R1181" s="6"/>
      <c r="S1181" s="55"/>
      <c r="T1181" s="55"/>
    </row>
    <row r="1182" spans="1:20" ht="13.5" thickBot="1">
      <c r="A1182" s="982"/>
      <c r="B1182" s="27">
        <v>10</v>
      </c>
      <c r="C1182" s="476"/>
      <c r="D1182" s="353"/>
      <c r="E1182" s="353"/>
      <c r="F1182" s="352"/>
      <c r="G1182" s="352"/>
      <c r="H1182" s="352"/>
      <c r="I1182" s="352"/>
      <c r="J1182" s="352"/>
      <c r="K1182" s="352"/>
      <c r="L1182" s="352"/>
      <c r="M1182" s="352"/>
      <c r="N1182" s="352"/>
      <c r="O1182" s="352"/>
      <c r="P1182" s="352"/>
      <c r="Q1182" s="763"/>
      <c r="S1182" s="55"/>
      <c r="T1182" s="55"/>
    </row>
    <row r="1183" spans="1:20" ht="12.75">
      <c r="Q1183" s="120"/>
      <c r="S1183" s="55"/>
      <c r="T1183" s="55"/>
    </row>
    <row r="1184" spans="1:20" ht="12.75">
      <c r="S1184" s="55"/>
      <c r="T1184" s="55"/>
    </row>
    <row r="1185" spans="1:20" ht="12.75">
      <c r="S1185" s="55"/>
      <c r="T1185" s="55"/>
    </row>
    <row r="1186" spans="1:20" ht="15">
      <c r="A1186" s="1011" t="s">
        <v>49</v>
      </c>
      <c r="B1186" s="1011"/>
      <c r="C1186" s="1011"/>
      <c r="D1186" s="1011"/>
      <c r="E1186" s="1011"/>
      <c r="F1186" s="1011"/>
      <c r="G1186" s="1011"/>
      <c r="H1186" s="1011"/>
      <c r="I1186" s="1011"/>
      <c r="J1186" s="1011"/>
      <c r="K1186" s="1011"/>
      <c r="L1186" s="1011"/>
      <c r="M1186" s="1011"/>
      <c r="N1186" s="1011"/>
      <c r="O1186" s="1011"/>
      <c r="P1186" s="1011"/>
      <c r="Q1186" s="1011"/>
      <c r="S1186" s="601"/>
      <c r="T1186" s="601"/>
    </row>
    <row r="1187" spans="1:20" ht="13.5" thickBot="1">
      <c r="A1187" s="993" t="s">
        <v>734</v>
      </c>
      <c r="B1187" s="993"/>
      <c r="C1187" s="993"/>
      <c r="D1187" s="993"/>
      <c r="E1187" s="993"/>
      <c r="F1187" s="993"/>
      <c r="G1187" s="993"/>
      <c r="H1187" s="993"/>
      <c r="I1187" s="993"/>
      <c r="J1187" s="993"/>
      <c r="K1187" s="993"/>
      <c r="L1187" s="993"/>
      <c r="M1187" s="993"/>
      <c r="N1187" s="993"/>
      <c r="O1187" s="993"/>
      <c r="P1187" s="993"/>
      <c r="Q1187" s="993"/>
      <c r="S1187" s="55"/>
      <c r="T1187" s="55"/>
    </row>
    <row r="1188" spans="1:20" ht="12.75" customHeight="1">
      <c r="A1188" s="994" t="s">
        <v>1</v>
      </c>
      <c r="B1188" s="997" t="s">
        <v>0</v>
      </c>
      <c r="C1188" s="1000" t="s">
        <v>2</v>
      </c>
      <c r="D1188" s="1000" t="s">
        <v>3</v>
      </c>
      <c r="E1188" s="1000" t="s">
        <v>13</v>
      </c>
      <c r="F1188" s="1004" t="s">
        <v>14</v>
      </c>
      <c r="G1188" s="1005"/>
      <c r="H1188" s="1005"/>
      <c r="I1188" s="1006"/>
      <c r="J1188" s="1000" t="s">
        <v>4</v>
      </c>
      <c r="K1188" s="1000" t="s">
        <v>15</v>
      </c>
      <c r="L1188" s="1000" t="s">
        <v>5</v>
      </c>
      <c r="M1188" s="1000" t="s">
        <v>6</v>
      </c>
      <c r="N1188" s="1000" t="s">
        <v>16</v>
      </c>
      <c r="O1188" s="1007" t="s">
        <v>17</v>
      </c>
      <c r="P1188" s="1000" t="s">
        <v>25</v>
      </c>
      <c r="Q1188" s="1009" t="s">
        <v>26</v>
      </c>
      <c r="S1188" s="55"/>
      <c r="T1188" s="55"/>
    </row>
    <row r="1189" spans="1:20" s="2" customFormat="1" ht="33.75">
      <c r="A1189" s="995"/>
      <c r="B1189" s="998"/>
      <c r="C1189" s="1001"/>
      <c r="D1189" s="1003"/>
      <c r="E1189" s="1003"/>
      <c r="F1189" s="787" t="s">
        <v>18</v>
      </c>
      <c r="G1189" s="787" t="s">
        <v>19</v>
      </c>
      <c r="H1189" s="787" t="s">
        <v>20</v>
      </c>
      <c r="I1189" s="787" t="s">
        <v>21</v>
      </c>
      <c r="J1189" s="1003"/>
      <c r="K1189" s="1003"/>
      <c r="L1189" s="1003"/>
      <c r="M1189" s="1003"/>
      <c r="N1189" s="1003"/>
      <c r="O1189" s="1008"/>
      <c r="P1189" s="1003"/>
      <c r="Q1189" s="1010"/>
      <c r="S1189" s="55"/>
      <c r="T1189" s="55"/>
    </row>
    <row r="1190" spans="1:20" s="3" customFormat="1" ht="13.5" customHeight="1" thickBot="1">
      <c r="A1190" s="996"/>
      <c r="B1190" s="999"/>
      <c r="C1190" s="1002"/>
      <c r="D1190" s="40" t="s">
        <v>7</v>
      </c>
      <c r="E1190" s="40" t="s">
        <v>8</v>
      </c>
      <c r="F1190" s="40" t="s">
        <v>9</v>
      </c>
      <c r="G1190" s="40" t="s">
        <v>9</v>
      </c>
      <c r="H1190" s="40" t="s">
        <v>9</v>
      </c>
      <c r="I1190" s="40" t="s">
        <v>9</v>
      </c>
      <c r="J1190" s="40" t="s">
        <v>22</v>
      </c>
      <c r="K1190" s="40" t="s">
        <v>9</v>
      </c>
      <c r="L1190" s="40" t="s">
        <v>22</v>
      </c>
      <c r="M1190" s="40" t="s">
        <v>78</v>
      </c>
      <c r="N1190" s="40" t="s">
        <v>10</v>
      </c>
      <c r="O1190" s="40" t="s">
        <v>79</v>
      </c>
      <c r="P1190" s="41" t="s">
        <v>27</v>
      </c>
      <c r="Q1190" s="42" t="s">
        <v>28</v>
      </c>
      <c r="S1190" s="55"/>
      <c r="T1190" s="55"/>
    </row>
    <row r="1191" spans="1:20" s="3" customFormat="1" ht="13.5" customHeight="1">
      <c r="A1191" s="1017" t="s">
        <v>430</v>
      </c>
      <c r="B1191" s="1191">
        <v>1</v>
      </c>
      <c r="C1191" s="1135" t="s">
        <v>735</v>
      </c>
      <c r="D1191" s="1136">
        <v>11</v>
      </c>
      <c r="E1191" s="1136">
        <v>2011</v>
      </c>
      <c r="F1191" s="672">
        <f>G1191+H1191+I1191</f>
        <v>6.3250019999999996</v>
      </c>
      <c r="G1191" s="672">
        <v>0.72585900000000003</v>
      </c>
      <c r="H1191" s="672">
        <v>1.76</v>
      </c>
      <c r="I1191" s="672">
        <v>3.839143</v>
      </c>
      <c r="J1191" s="672">
        <v>708.6</v>
      </c>
      <c r="K1191" s="1137">
        <f>I1191</f>
        <v>3.839143</v>
      </c>
      <c r="L1191" s="672">
        <f>J1191</f>
        <v>708.6</v>
      </c>
      <c r="M1191" s="1138">
        <f>K1191/L1191</f>
        <v>5.4179268981089466E-3</v>
      </c>
      <c r="N1191" s="1139">
        <v>306.61</v>
      </c>
      <c r="O1191" s="1140">
        <f>M1191*N1191</f>
        <v>1.6611905662291842</v>
      </c>
      <c r="P1191" s="1140">
        <f>M1191*60*1000</f>
        <v>325.07561388653676</v>
      </c>
      <c r="Q1191" s="1141">
        <f>P1191*N1191/1000</f>
        <v>99.67143397375105</v>
      </c>
      <c r="S1191" s="55"/>
      <c r="T1191" s="55"/>
    </row>
    <row r="1192" spans="1:20" s="3" customFormat="1" ht="13.5" customHeight="1">
      <c r="A1192" s="1018"/>
      <c r="B1192" s="1187">
        <v>2</v>
      </c>
      <c r="C1192" s="1188"/>
      <c r="D1192" s="1189"/>
      <c r="E1192" s="1189"/>
      <c r="F1192" s="1189"/>
      <c r="G1192" s="1189"/>
      <c r="H1192" s="1189"/>
      <c r="I1192" s="1189"/>
      <c r="J1192" s="1189"/>
      <c r="K1192" s="1189"/>
      <c r="L1192" s="1189"/>
      <c r="M1192" s="1189"/>
      <c r="N1192" s="1189"/>
      <c r="O1192" s="1189"/>
      <c r="P1192" s="1189"/>
      <c r="Q1192" s="1192"/>
      <c r="S1192" s="55"/>
      <c r="T1192" s="55"/>
    </row>
    <row r="1193" spans="1:20" s="3" customFormat="1" ht="13.5" customHeight="1">
      <c r="A1193" s="1070"/>
      <c r="B1193" s="1187">
        <v>3</v>
      </c>
      <c r="C1193" s="1188"/>
      <c r="D1193" s="1189"/>
      <c r="E1193" s="1189"/>
      <c r="F1193" s="1189"/>
      <c r="G1193" s="1189"/>
      <c r="H1193" s="1189"/>
      <c r="I1193" s="1189"/>
      <c r="J1193" s="1189"/>
      <c r="K1193" s="1189"/>
      <c r="L1193" s="1189"/>
      <c r="M1193" s="1189"/>
      <c r="N1193" s="1189"/>
      <c r="O1193" s="1189"/>
      <c r="P1193" s="1189"/>
      <c r="Q1193" s="1192"/>
      <c r="S1193" s="55"/>
      <c r="T1193" s="55"/>
    </row>
    <row r="1194" spans="1:20" s="3" customFormat="1" ht="13.5" customHeight="1">
      <c r="A1194" s="1070"/>
      <c r="B1194" s="1187">
        <v>4</v>
      </c>
      <c r="C1194" s="1188"/>
      <c r="D1194" s="1189"/>
      <c r="E1194" s="1189"/>
      <c r="F1194" s="1189"/>
      <c r="G1194" s="1189"/>
      <c r="H1194" s="1189"/>
      <c r="I1194" s="1189"/>
      <c r="J1194" s="1189"/>
      <c r="K1194" s="1189"/>
      <c r="L1194" s="1189"/>
      <c r="M1194" s="1189"/>
      <c r="N1194" s="1189"/>
      <c r="O1194" s="1189"/>
      <c r="P1194" s="1189"/>
      <c r="Q1194" s="1192"/>
      <c r="S1194" s="55"/>
      <c r="T1194" s="55"/>
    </row>
    <row r="1195" spans="1:20" s="3" customFormat="1" ht="13.5" customHeight="1">
      <c r="A1195" s="1070"/>
      <c r="B1195" s="1187">
        <v>5</v>
      </c>
      <c r="C1195" s="1188"/>
      <c r="D1195" s="1189"/>
      <c r="E1195" s="1189"/>
      <c r="F1195" s="1189"/>
      <c r="G1195" s="1189"/>
      <c r="H1195" s="1189"/>
      <c r="I1195" s="1189"/>
      <c r="J1195" s="1189"/>
      <c r="K1195" s="1189"/>
      <c r="L1195" s="1189"/>
      <c r="M1195" s="1189"/>
      <c r="N1195" s="1189"/>
      <c r="O1195" s="1189"/>
      <c r="P1195" s="1189"/>
      <c r="Q1195" s="1192"/>
      <c r="S1195" s="55"/>
      <c r="T1195" s="55"/>
    </row>
    <row r="1196" spans="1:20" s="3" customFormat="1" ht="13.5" customHeight="1">
      <c r="A1196" s="1070"/>
      <c r="B1196" s="1187">
        <v>6</v>
      </c>
      <c r="C1196" s="1188"/>
      <c r="D1196" s="1189"/>
      <c r="E1196" s="1189"/>
      <c r="F1196" s="1189"/>
      <c r="G1196" s="1189"/>
      <c r="H1196" s="1189"/>
      <c r="I1196" s="1189"/>
      <c r="J1196" s="1189"/>
      <c r="K1196" s="1189"/>
      <c r="L1196" s="1189"/>
      <c r="M1196" s="1189"/>
      <c r="N1196" s="1189"/>
      <c r="O1196" s="1189"/>
      <c r="P1196" s="1189"/>
      <c r="Q1196" s="1192"/>
      <c r="S1196" s="55"/>
      <c r="T1196" s="55"/>
    </row>
    <row r="1197" spans="1:20" s="3" customFormat="1" ht="13.5" customHeight="1">
      <c r="A1197" s="1070"/>
      <c r="B1197" s="1187">
        <v>7</v>
      </c>
      <c r="C1197" s="1188"/>
      <c r="D1197" s="1189"/>
      <c r="E1197" s="1189"/>
      <c r="F1197" s="1189"/>
      <c r="G1197" s="1189"/>
      <c r="H1197" s="1189"/>
      <c r="I1197" s="1189"/>
      <c r="J1197" s="1189"/>
      <c r="K1197" s="1189"/>
      <c r="L1197" s="1189"/>
      <c r="M1197" s="1189"/>
      <c r="N1197" s="1189"/>
      <c r="O1197" s="1189"/>
      <c r="P1197" s="1189"/>
      <c r="Q1197" s="1192"/>
      <c r="S1197" s="55"/>
      <c r="T1197" s="55"/>
    </row>
    <row r="1198" spans="1:20" s="3" customFormat="1" ht="13.5" customHeight="1" thickBot="1">
      <c r="A1198" s="1070"/>
      <c r="B1198" s="1200">
        <v>8</v>
      </c>
      <c r="C1198" s="1201"/>
      <c r="D1198" s="1202"/>
      <c r="E1198" s="1202"/>
      <c r="F1198" s="1202"/>
      <c r="G1198" s="1202"/>
      <c r="H1198" s="1202"/>
      <c r="I1198" s="1202"/>
      <c r="J1198" s="1202"/>
      <c r="K1198" s="1202"/>
      <c r="L1198" s="1202"/>
      <c r="M1198" s="1202"/>
      <c r="N1198" s="1202"/>
      <c r="O1198" s="1202"/>
      <c r="P1198" s="1202"/>
      <c r="Q1198" s="1203"/>
      <c r="S1198" s="55"/>
      <c r="T1198" s="55"/>
    </row>
    <row r="1199" spans="1:20" ht="12.75" customHeight="1">
      <c r="A1199" s="1012" t="s">
        <v>421</v>
      </c>
      <c r="B1199" s="291">
        <v>1</v>
      </c>
      <c r="C1199" s="1163" t="s">
        <v>249</v>
      </c>
      <c r="D1199" s="1164">
        <v>30</v>
      </c>
      <c r="E1199" s="1164">
        <v>1990</v>
      </c>
      <c r="F1199" s="561">
        <f>G1199+H1199+I1199</f>
        <v>73.542999000000009</v>
      </c>
      <c r="G1199" s="561">
        <v>2.3013520000000001</v>
      </c>
      <c r="H1199" s="561">
        <v>51.1</v>
      </c>
      <c r="I1199" s="561">
        <v>20.141646999999999</v>
      </c>
      <c r="J1199" s="561">
        <v>1607</v>
      </c>
      <c r="K1199" s="1165">
        <f>I1199</f>
        <v>20.141646999999999</v>
      </c>
      <c r="L1199" s="561">
        <f>J1199</f>
        <v>1607</v>
      </c>
      <c r="M1199" s="560">
        <f>K1199/L1199</f>
        <v>1.253369446172993E-2</v>
      </c>
      <c r="N1199" s="1204">
        <v>306.61</v>
      </c>
      <c r="O1199" s="562">
        <f>M1199*N1199</f>
        <v>3.8429560589110139</v>
      </c>
      <c r="P1199" s="562">
        <f>M1199*60*1000</f>
        <v>752.02166770379586</v>
      </c>
      <c r="Q1199" s="563">
        <f>P1199*N1199/1000</f>
        <v>230.57736353466086</v>
      </c>
      <c r="R1199" s="6"/>
      <c r="S1199" s="55"/>
      <c r="T1199" s="55"/>
    </row>
    <row r="1200" spans="1:20" ht="12.75" customHeight="1">
      <c r="A1200" s="1122"/>
      <c r="B1200" s="283">
        <v>2</v>
      </c>
      <c r="C1200" s="1171" t="s">
        <v>530</v>
      </c>
      <c r="D1200" s="1172">
        <v>20</v>
      </c>
      <c r="E1200" s="1172">
        <v>1990</v>
      </c>
      <c r="F1200" s="565">
        <f t="shared" ref="F1200:F1208" si="207">G1200+H1200+I1200</f>
        <v>17.503003</v>
      </c>
      <c r="G1200" s="565">
        <v>1.385724</v>
      </c>
      <c r="H1200" s="565">
        <v>3.4255</v>
      </c>
      <c r="I1200" s="565">
        <v>12.691779</v>
      </c>
      <c r="J1200" s="565">
        <v>1048.7</v>
      </c>
      <c r="K1200" s="1173">
        <f t="shared" ref="K1200:L1208" si="208">I1200</f>
        <v>12.691779</v>
      </c>
      <c r="L1200" s="565">
        <f t="shared" si="208"/>
        <v>1048.7</v>
      </c>
      <c r="M1200" s="564">
        <f t="shared" ref="M1200:M1208" si="209">K1200/L1200</f>
        <v>1.2102392485934968E-2</v>
      </c>
      <c r="N1200" s="1174">
        <f t="shared" ref="N1200:N1208" si="210">N1199</f>
        <v>306.61</v>
      </c>
      <c r="O1200" s="566">
        <f t="shared" ref="O1200:O1208" si="211">M1200*N1200</f>
        <v>3.7107145601125207</v>
      </c>
      <c r="P1200" s="566">
        <f t="shared" ref="P1200:P1208" si="212">M1200*60*1000</f>
        <v>726.14354915609806</v>
      </c>
      <c r="Q1200" s="567">
        <f t="shared" ref="Q1200:Q1208" si="213">P1200*N1200/1000</f>
        <v>222.64287360675124</v>
      </c>
      <c r="R1200" s="6"/>
      <c r="S1200" s="55"/>
      <c r="T1200" s="55"/>
    </row>
    <row r="1201" spans="1:20" ht="12.75">
      <c r="A1201" s="1122"/>
      <c r="B1201" s="283">
        <v>3</v>
      </c>
      <c r="C1201" s="1171" t="s">
        <v>116</v>
      </c>
      <c r="D1201" s="1172">
        <v>9</v>
      </c>
      <c r="E1201" s="1172">
        <v>1990</v>
      </c>
      <c r="F1201" s="565">
        <f t="shared" si="207"/>
        <v>9.2959980000000009</v>
      </c>
      <c r="G1201" s="565">
        <v>0.70960699999999999</v>
      </c>
      <c r="H1201" s="565">
        <v>1.44</v>
      </c>
      <c r="I1201" s="565">
        <v>7.1463910000000004</v>
      </c>
      <c r="J1201" s="565">
        <v>464.1</v>
      </c>
      <c r="K1201" s="1173">
        <f t="shared" si="208"/>
        <v>7.1463910000000004</v>
      </c>
      <c r="L1201" s="565">
        <f t="shared" si="208"/>
        <v>464.1</v>
      </c>
      <c r="M1201" s="564">
        <f t="shared" si="209"/>
        <v>1.5398386123680241E-2</v>
      </c>
      <c r="N1201" s="1174">
        <f t="shared" si="210"/>
        <v>306.61</v>
      </c>
      <c r="O1201" s="566">
        <f t="shared" si="211"/>
        <v>4.7212991693815987</v>
      </c>
      <c r="P1201" s="566">
        <f t="shared" si="212"/>
        <v>923.9031674208145</v>
      </c>
      <c r="Q1201" s="567">
        <f t="shared" si="213"/>
        <v>283.27795016289593</v>
      </c>
      <c r="R1201" s="6"/>
      <c r="S1201" s="55"/>
      <c r="T1201" s="55"/>
    </row>
    <row r="1202" spans="1:20" ht="12.75">
      <c r="A1202" s="1122"/>
      <c r="B1202" s="283">
        <v>4</v>
      </c>
      <c r="C1202" s="1171" t="s">
        <v>531</v>
      </c>
      <c r="D1202" s="1172">
        <v>50</v>
      </c>
      <c r="E1202" s="1172">
        <v>1972</v>
      </c>
      <c r="F1202" s="565">
        <f t="shared" si="207"/>
        <v>41.352007</v>
      </c>
      <c r="G1202" s="565">
        <v>2.8522850000000002</v>
      </c>
      <c r="H1202" s="565">
        <v>7.84</v>
      </c>
      <c r="I1202" s="565">
        <v>30.659721999999999</v>
      </c>
      <c r="J1202" s="565">
        <v>2563.1</v>
      </c>
      <c r="K1202" s="1173">
        <f t="shared" si="208"/>
        <v>30.659721999999999</v>
      </c>
      <c r="L1202" s="565">
        <f t="shared" si="208"/>
        <v>2563.1</v>
      </c>
      <c r="M1202" s="564">
        <f t="shared" si="209"/>
        <v>1.1961968709765519E-2</v>
      </c>
      <c r="N1202" s="1174">
        <f t="shared" si="210"/>
        <v>306.61</v>
      </c>
      <c r="O1202" s="566">
        <f t="shared" si="211"/>
        <v>3.6676592261012058</v>
      </c>
      <c r="P1202" s="566">
        <f t="shared" si="212"/>
        <v>717.71812258593116</v>
      </c>
      <c r="Q1202" s="567">
        <f t="shared" si="213"/>
        <v>220.05955356607237</v>
      </c>
      <c r="R1202" s="6"/>
      <c r="S1202" s="55"/>
      <c r="T1202" s="55"/>
    </row>
    <row r="1203" spans="1:20" ht="12.75">
      <c r="A1203" s="1122"/>
      <c r="B1203" s="283">
        <v>5</v>
      </c>
      <c r="C1203" s="1171" t="s">
        <v>461</v>
      </c>
      <c r="D1203" s="1172">
        <v>44</v>
      </c>
      <c r="E1203" s="1172">
        <v>1968</v>
      </c>
      <c r="F1203" s="565">
        <f t="shared" si="207"/>
        <v>46.902011000000002</v>
      </c>
      <c r="G1203" s="565">
        <v>3.4033150000000001</v>
      </c>
      <c r="H1203" s="565">
        <v>8</v>
      </c>
      <c r="I1203" s="565">
        <v>35.498696000000002</v>
      </c>
      <c r="J1203" s="565">
        <v>2515.6999999999998</v>
      </c>
      <c r="K1203" s="1173">
        <f t="shared" si="208"/>
        <v>35.498696000000002</v>
      </c>
      <c r="L1203" s="565">
        <f t="shared" si="208"/>
        <v>2515.6999999999998</v>
      </c>
      <c r="M1203" s="564">
        <f t="shared" si="209"/>
        <v>1.4110862185475217E-2</v>
      </c>
      <c r="N1203" s="1174">
        <f t="shared" si="210"/>
        <v>306.61</v>
      </c>
      <c r="O1203" s="566">
        <f t="shared" si="211"/>
        <v>4.3265314546885563</v>
      </c>
      <c r="P1203" s="566">
        <f t="shared" si="212"/>
        <v>846.65173112851301</v>
      </c>
      <c r="Q1203" s="567">
        <f t="shared" si="213"/>
        <v>259.5918872813134</v>
      </c>
      <c r="R1203" s="6"/>
      <c r="S1203" s="55"/>
      <c r="T1203" s="55"/>
    </row>
    <row r="1204" spans="1:20" ht="12.75">
      <c r="A1204" s="1122"/>
      <c r="B1204" s="283">
        <v>6</v>
      </c>
      <c r="C1204" s="1171" t="s">
        <v>462</v>
      </c>
      <c r="D1204" s="1172">
        <v>44</v>
      </c>
      <c r="E1204" s="1172">
        <v>1968</v>
      </c>
      <c r="F1204" s="565">
        <f t="shared" si="207"/>
        <v>37.691012000000001</v>
      </c>
      <c r="G1204" s="565">
        <v>2.6847720000000002</v>
      </c>
      <c r="H1204" s="565">
        <v>7.04</v>
      </c>
      <c r="I1204" s="565">
        <v>27.966239999999999</v>
      </c>
      <c r="J1204" s="565">
        <v>1948.2</v>
      </c>
      <c r="K1204" s="1173">
        <f t="shared" si="208"/>
        <v>27.966239999999999</v>
      </c>
      <c r="L1204" s="565">
        <f t="shared" si="208"/>
        <v>1948.2</v>
      </c>
      <c r="M1204" s="564">
        <f t="shared" si="209"/>
        <v>1.4354912226670772E-2</v>
      </c>
      <c r="N1204" s="1174">
        <f t="shared" si="210"/>
        <v>306.61</v>
      </c>
      <c r="O1204" s="566">
        <f t="shared" si="211"/>
        <v>4.4013596378195254</v>
      </c>
      <c r="P1204" s="566">
        <f t="shared" si="212"/>
        <v>861.29473360024633</v>
      </c>
      <c r="Q1204" s="567">
        <f t="shared" si="213"/>
        <v>264.08157826917153</v>
      </c>
      <c r="R1204" s="6"/>
      <c r="S1204" s="55"/>
      <c r="T1204" s="55"/>
    </row>
    <row r="1205" spans="1:20" ht="12.75">
      <c r="A1205" s="1122"/>
      <c r="B1205" s="283">
        <v>7</v>
      </c>
      <c r="C1205" s="1171" t="s">
        <v>736</v>
      </c>
      <c r="D1205" s="1172">
        <v>44</v>
      </c>
      <c r="E1205" s="1172">
        <v>1970</v>
      </c>
      <c r="F1205" s="565">
        <f t="shared" si="207"/>
        <v>38.534009999999995</v>
      </c>
      <c r="G1205" s="565">
        <v>3.239249</v>
      </c>
      <c r="H1205" s="565">
        <v>7.04</v>
      </c>
      <c r="I1205" s="565">
        <v>28.254760999999998</v>
      </c>
      <c r="J1205" s="565">
        <v>2310.6999999999998</v>
      </c>
      <c r="K1205" s="1173">
        <f t="shared" si="208"/>
        <v>28.254760999999998</v>
      </c>
      <c r="L1205" s="565">
        <f t="shared" si="208"/>
        <v>2310.6999999999998</v>
      </c>
      <c r="M1205" s="564">
        <f t="shared" si="209"/>
        <v>1.2227792876617476E-2</v>
      </c>
      <c r="N1205" s="1174">
        <f t="shared" si="210"/>
        <v>306.61</v>
      </c>
      <c r="O1205" s="566">
        <f t="shared" si="211"/>
        <v>3.7491635738996845</v>
      </c>
      <c r="P1205" s="566">
        <f t="shared" si="212"/>
        <v>733.66757259704855</v>
      </c>
      <c r="Q1205" s="567">
        <f t="shared" si="213"/>
        <v>224.94981443398106</v>
      </c>
      <c r="S1205" s="55"/>
      <c r="T1205" s="55"/>
    </row>
    <row r="1206" spans="1:20" ht="12.75">
      <c r="A1206" s="1122"/>
      <c r="B1206" s="283">
        <v>8</v>
      </c>
      <c r="C1206" s="1171" t="s">
        <v>737</v>
      </c>
      <c r="D1206" s="1172">
        <v>22</v>
      </c>
      <c r="E1206" s="1172">
        <v>1985</v>
      </c>
      <c r="F1206" s="565">
        <f t="shared" si="207"/>
        <v>22.459007</v>
      </c>
      <c r="G1206" s="565">
        <v>2.7225959999999998</v>
      </c>
      <c r="H1206" s="565">
        <v>3.74</v>
      </c>
      <c r="I1206" s="565">
        <v>15.996411</v>
      </c>
      <c r="J1206" s="565">
        <v>1124.8</v>
      </c>
      <c r="K1206" s="1173">
        <f t="shared" si="208"/>
        <v>15.996411</v>
      </c>
      <c r="L1206" s="565">
        <f t="shared" si="208"/>
        <v>1124.8</v>
      </c>
      <c r="M1206" s="564">
        <f t="shared" si="209"/>
        <v>1.4221560277382646E-2</v>
      </c>
      <c r="N1206" s="1174">
        <f t="shared" si="210"/>
        <v>306.61</v>
      </c>
      <c r="O1206" s="566">
        <f t="shared" si="211"/>
        <v>4.3604725966482931</v>
      </c>
      <c r="P1206" s="566">
        <f t="shared" si="212"/>
        <v>853.2936166429588</v>
      </c>
      <c r="Q1206" s="567">
        <f t="shared" si="213"/>
        <v>261.62835579889759</v>
      </c>
      <c r="S1206" s="55"/>
      <c r="T1206" s="55"/>
    </row>
    <row r="1207" spans="1:20" ht="12.75">
      <c r="A1207" s="1122"/>
      <c r="B1207" s="283">
        <v>9</v>
      </c>
      <c r="C1207" s="1171" t="s">
        <v>115</v>
      </c>
      <c r="D1207" s="1172">
        <v>22</v>
      </c>
      <c r="E1207" s="1172">
        <v>1987</v>
      </c>
      <c r="F1207" s="565">
        <f t="shared" si="207"/>
        <v>25.441004</v>
      </c>
      <c r="G1207" s="565">
        <v>2.0497730000000001</v>
      </c>
      <c r="H1207" s="565">
        <v>3.80579</v>
      </c>
      <c r="I1207" s="565">
        <v>19.585440999999999</v>
      </c>
      <c r="J1207" s="565">
        <v>1206.5</v>
      </c>
      <c r="K1207" s="1173">
        <f t="shared" si="208"/>
        <v>19.585440999999999</v>
      </c>
      <c r="L1207" s="565">
        <f t="shared" si="208"/>
        <v>1206.5</v>
      </c>
      <c r="M1207" s="564">
        <f t="shared" si="209"/>
        <v>1.6233270617488603E-2</v>
      </c>
      <c r="N1207" s="1174">
        <f t="shared" si="210"/>
        <v>306.61</v>
      </c>
      <c r="O1207" s="566">
        <f t="shared" si="211"/>
        <v>4.9772831040281806</v>
      </c>
      <c r="P1207" s="566">
        <f t="shared" si="212"/>
        <v>973.99623704931616</v>
      </c>
      <c r="Q1207" s="567">
        <f t="shared" si="213"/>
        <v>298.63698624169081</v>
      </c>
      <c r="S1207" s="55"/>
      <c r="T1207" s="55"/>
    </row>
    <row r="1208" spans="1:20" ht="13.5" thickBot="1">
      <c r="A1208" s="1123"/>
      <c r="B1208" s="287">
        <v>10</v>
      </c>
      <c r="C1208" s="1193" t="s">
        <v>114</v>
      </c>
      <c r="D1208" s="1194">
        <v>22</v>
      </c>
      <c r="E1208" s="1194">
        <v>1987</v>
      </c>
      <c r="F1208" s="1195">
        <f t="shared" si="207"/>
        <v>19.342002999999998</v>
      </c>
      <c r="G1208" s="1195">
        <v>2.0523319999999998</v>
      </c>
      <c r="H1208" s="1195">
        <v>3.4</v>
      </c>
      <c r="I1208" s="1195">
        <v>13.889671</v>
      </c>
      <c r="J1208" s="1195">
        <v>1082.5999999999999</v>
      </c>
      <c r="K1208" s="1205">
        <f t="shared" si="208"/>
        <v>13.889671</v>
      </c>
      <c r="L1208" s="1195">
        <f t="shared" si="208"/>
        <v>1082.5999999999999</v>
      </c>
      <c r="M1208" s="1196">
        <f t="shared" si="209"/>
        <v>1.2829919637908738E-2</v>
      </c>
      <c r="N1208" s="1197">
        <f t="shared" si="210"/>
        <v>306.61</v>
      </c>
      <c r="O1208" s="1198">
        <f t="shared" si="211"/>
        <v>3.9337816601791986</v>
      </c>
      <c r="P1208" s="1198">
        <f t="shared" si="212"/>
        <v>769.79517827452423</v>
      </c>
      <c r="Q1208" s="1199">
        <f t="shared" si="213"/>
        <v>236.02689961075188</v>
      </c>
      <c r="S1208" s="55"/>
      <c r="T1208" s="55"/>
    </row>
    <row r="1211" spans="1:20" ht="15">
      <c r="A1211" s="1082" t="s">
        <v>255</v>
      </c>
      <c r="B1211" s="1082"/>
      <c r="C1211" s="1082"/>
      <c r="D1211" s="1082"/>
      <c r="E1211" s="1082"/>
      <c r="F1211" s="1082"/>
      <c r="G1211" s="1082"/>
      <c r="H1211" s="1082"/>
      <c r="I1211" s="1082"/>
      <c r="J1211" s="1082"/>
      <c r="K1211" s="1082"/>
      <c r="L1211" s="1082"/>
      <c r="M1211" s="1082"/>
      <c r="N1211" s="1082"/>
      <c r="O1211" s="1082"/>
      <c r="P1211" s="1082"/>
      <c r="Q1211" s="1082"/>
    </row>
    <row r="1212" spans="1:20" ht="13.5" thickBot="1">
      <c r="A1212" s="1056" t="s">
        <v>909</v>
      </c>
      <c r="B1212" s="1056"/>
      <c r="C1212" s="1056"/>
      <c r="D1212" s="1056"/>
      <c r="E1212" s="1056"/>
      <c r="F1212" s="1056"/>
      <c r="G1212" s="1056"/>
      <c r="H1212" s="1056"/>
      <c r="I1212" s="1056"/>
      <c r="J1212" s="1056"/>
      <c r="K1212" s="1056"/>
      <c r="L1212" s="1056"/>
      <c r="M1212" s="1056"/>
      <c r="N1212" s="1056"/>
      <c r="O1212" s="1056"/>
      <c r="P1212" s="1056"/>
      <c r="Q1212" s="1056"/>
    </row>
    <row r="1213" spans="1:20">
      <c r="A1213" s="1094" t="s">
        <v>1</v>
      </c>
      <c r="B1213" s="997" t="s">
        <v>0</v>
      </c>
      <c r="C1213" s="1080" t="s">
        <v>2</v>
      </c>
      <c r="D1213" s="1080" t="s">
        <v>3</v>
      </c>
      <c r="E1213" s="1080" t="s">
        <v>40</v>
      </c>
      <c r="F1213" s="1079" t="s">
        <v>14</v>
      </c>
      <c r="G1213" s="1079"/>
      <c r="H1213" s="1079"/>
      <c r="I1213" s="1079"/>
      <c r="J1213" s="1080" t="s">
        <v>4</v>
      </c>
      <c r="K1213" s="1080" t="s">
        <v>15</v>
      </c>
      <c r="L1213" s="1080" t="s">
        <v>5</v>
      </c>
      <c r="M1213" s="1080" t="s">
        <v>6</v>
      </c>
      <c r="N1213" s="1080" t="s">
        <v>16</v>
      </c>
      <c r="O1213" s="1080" t="s">
        <v>17</v>
      </c>
      <c r="P1213" s="1027" t="s">
        <v>25</v>
      </c>
      <c r="Q1213" s="1009" t="s">
        <v>26</v>
      </c>
    </row>
    <row r="1214" spans="1:20" ht="33.75">
      <c r="A1214" s="1095"/>
      <c r="B1214" s="998"/>
      <c r="C1214" s="1081"/>
      <c r="D1214" s="1081"/>
      <c r="E1214" s="1081"/>
      <c r="F1214" s="600" t="s">
        <v>18</v>
      </c>
      <c r="G1214" s="600" t="s">
        <v>19</v>
      </c>
      <c r="H1214" s="600" t="s">
        <v>32</v>
      </c>
      <c r="I1214" s="600" t="s">
        <v>21</v>
      </c>
      <c r="J1214" s="1081"/>
      <c r="K1214" s="1081"/>
      <c r="L1214" s="1081"/>
      <c r="M1214" s="1081"/>
      <c r="N1214" s="1081"/>
      <c r="O1214" s="1081"/>
      <c r="P1214" s="1028"/>
      <c r="Q1214" s="1010"/>
    </row>
    <row r="1215" spans="1:20" ht="12" thickBot="1">
      <c r="A1215" s="1096"/>
      <c r="B1215" s="999"/>
      <c r="C1215" s="1087"/>
      <c r="D1215" s="40" t="s">
        <v>7</v>
      </c>
      <c r="E1215" s="40" t="s">
        <v>8</v>
      </c>
      <c r="F1215" s="40" t="s">
        <v>9</v>
      </c>
      <c r="G1215" s="40" t="s">
        <v>9</v>
      </c>
      <c r="H1215" s="40" t="s">
        <v>9</v>
      </c>
      <c r="I1215" s="40" t="s">
        <v>9</v>
      </c>
      <c r="J1215" s="40" t="s">
        <v>22</v>
      </c>
      <c r="K1215" s="40" t="s">
        <v>9</v>
      </c>
      <c r="L1215" s="40" t="s">
        <v>22</v>
      </c>
      <c r="M1215" s="40" t="s">
        <v>23</v>
      </c>
      <c r="N1215" s="40" t="s">
        <v>10</v>
      </c>
      <c r="O1215" s="40" t="s">
        <v>24</v>
      </c>
      <c r="P1215" s="46" t="s">
        <v>27</v>
      </c>
      <c r="Q1215" s="42" t="s">
        <v>28</v>
      </c>
    </row>
    <row r="1216" spans="1:20" ht="11.25" customHeight="1">
      <c r="A1216" s="1017" t="s">
        <v>430</v>
      </c>
      <c r="B1216" s="17">
        <v>1</v>
      </c>
      <c r="C1216" s="1135" t="s">
        <v>910</v>
      </c>
      <c r="D1216" s="1136">
        <v>24</v>
      </c>
      <c r="E1216" s="1136">
        <v>2011</v>
      </c>
      <c r="F1216" s="672">
        <v>16.619</v>
      </c>
      <c r="G1216" s="672">
        <v>3.367</v>
      </c>
      <c r="H1216" s="672">
        <v>1.92</v>
      </c>
      <c r="I1216" s="672">
        <v>11.332000000000001</v>
      </c>
      <c r="J1216" s="672">
        <v>1123.75</v>
      </c>
      <c r="K1216" s="1137">
        <v>11.332000000000001</v>
      </c>
      <c r="L1216" s="672">
        <v>1123.75</v>
      </c>
      <c r="M1216" s="1138">
        <f>K1216/L1216</f>
        <v>1.0084093437152393E-2</v>
      </c>
      <c r="N1216" s="1139">
        <v>268.57600000000002</v>
      </c>
      <c r="O1216" s="1290">
        <f>M1216*N1216</f>
        <v>2.7083454789766415</v>
      </c>
      <c r="P1216" s="1290">
        <f>M1216*60*1000</f>
        <v>605.04560622914357</v>
      </c>
      <c r="Q1216" s="554">
        <f>P1216*N1216/1000</f>
        <v>162.50072873859847</v>
      </c>
    </row>
    <row r="1217" spans="1:17">
      <c r="A1217" s="1018"/>
      <c r="B1217" s="18">
        <v>2</v>
      </c>
      <c r="C1217" s="342"/>
      <c r="D1217" s="342"/>
      <c r="E1217" s="18"/>
      <c r="F1217" s="151"/>
      <c r="G1217" s="151"/>
      <c r="H1217" s="151"/>
      <c r="I1217" s="151"/>
      <c r="J1217" s="151"/>
      <c r="K1217" s="785"/>
      <c r="L1217" s="151"/>
      <c r="M1217" s="152"/>
      <c r="N1217" s="153"/>
      <c r="O1217" s="154"/>
      <c r="P1217" s="154"/>
      <c r="Q1217" s="155"/>
    </row>
    <row r="1218" spans="1:17">
      <c r="A1218" s="1018"/>
      <c r="B1218" s="18">
        <v>3</v>
      </c>
      <c r="C1218" s="11"/>
      <c r="D1218" s="18"/>
      <c r="E1218" s="18"/>
      <c r="F1218" s="83"/>
      <c r="G1218" s="151"/>
      <c r="H1218" s="151"/>
      <c r="I1218" s="151"/>
      <c r="J1218" s="151"/>
      <c r="K1218" s="785"/>
      <c r="L1218" s="151"/>
      <c r="M1218" s="152"/>
      <c r="N1218" s="153"/>
      <c r="O1218" s="154"/>
      <c r="P1218" s="154"/>
      <c r="Q1218" s="155"/>
    </row>
    <row r="1219" spans="1:17">
      <c r="A1219" s="1018"/>
      <c r="B1219" s="18">
        <v>4</v>
      </c>
      <c r="C1219" s="11"/>
      <c r="D1219" s="18"/>
      <c r="E1219" s="18"/>
      <c r="F1219" s="83"/>
      <c r="G1219" s="151"/>
      <c r="H1219" s="151"/>
      <c r="I1219" s="151"/>
      <c r="J1219" s="151"/>
      <c r="K1219" s="785"/>
      <c r="L1219" s="151"/>
      <c r="M1219" s="152"/>
      <c r="N1219" s="153"/>
      <c r="O1219" s="154"/>
      <c r="P1219" s="154"/>
      <c r="Q1219" s="155"/>
    </row>
    <row r="1220" spans="1:17">
      <c r="A1220" s="1018"/>
      <c r="B1220" s="18">
        <v>5</v>
      </c>
      <c r="C1220" s="11"/>
      <c r="D1220" s="18"/>
      <c r="E1220" s="18"/>
      <c r="F1220" s="104"/>
      <c r="G1220" s="122"/>
      <c r="H1220" s="104"/>
      <c r="I1220" s="104"/>
      <c r="J1220" s="84"/>
      <c r="K1220" s="785"/>
      <c r="L1220" s="84"/>
      <c r="M1220" s="69"/>
      <c r="N1220" s="68"/>
      <c r="O1220" s="68"/>
      <c r="P1220" s="68"/>
      <c r="Q1220" s="70"/>
    </row>
    <row r="1221" spans="1:17">
      <c r="A1221" s="1018"/>
      <c r="B1221" s="18">
        <v>6</v>
      </c>
      <c r="C1221" s="11"/>
      <c r="D1221" s="18"/>
      <c r="E1221" s="18"/>
      <c r="F1221" s="104"/>
      <c r="G1221" s="104"/>
      <c r="H1221" s="104"/>
      <c r="I1221" s="104"/>
      <c r="J1221" s="84"/>
      <c r="K1221" s="785"/>
      <c r="L1221" s="84"/>
      <c r="M1221" s="69"/>
      <c r="N1221" s="68"/>
      <c r="O1221" s="68"/>
      <c r="P1221" s="68"/>
      <c r="Q1221" s="70"/>
    </row>
    <row r="1222" spans="1:17">
      <c r="A1222" s="1018"/>
      <c r="B1222" s="18">
        <v>7</v>
      </c>
      <c r="C1222" s="11"/>
      <c r="D1222" s="18"/>
      <c r="E1222" s="18"/>
      <c r="F1222" s="104"/>
      <c r="G1222" s="122"/>
      <c r="H1222" s="104"/>
      <c r="I1222" s="104"/>
      <c r="J1222" s="84"/>
      <c r="K1222" s="785"/>
      <c r="L1222" s="84"/>
      <c r="M1222" s="69"/>
      <c r="N1222" s="68"/>
      <c r="O1222" s="68"/>
      <c r="P1222" s="68"/>
      <c r="Q1222" s="70"/>
    </row>
    <row r="1223" spans="1:17">
      <c r="A1223" s="1018"/>
      <c r="B1223" s="18">
        <v>8</v>
      </c>
      <c r="C1223" s="11"/>
      <c r="D1223" s="18"/>
      <c r="E1223" s="18"/>
      <c r="F1223" s="104"/>
      <c r="G1223" s="104"/>
      <c r="H1223" s="104"/>
      <c r="I1223" s="104"/>
      <c r="J1223" s="84"/>
      <c r="K1223" s="785"/>
      <c r="L1223" s="84"/>
      <c r="M1223" s="69"/>
      <c r="N1223" s="68"/>
      <c r="O1223" s="68"/>
      <c r="P1223" s="68"/>
      <c r="Q1223" s="70"/>
    </row>
    <row r="1224" spans="1:17">
      <c r="A1224" s="1018"/>
      <c r="B1224" s="18">
        <v>9</v>
      </c>
      <c r="C1224" s="11"/>
      <c r="D1224" s="18"/>
      <c r="E1224" s="18"/>
      <c r="F1224" s="104"/>
      <c r="G1224" s="104"/>
      <c r="H1224" s="104"/>
      <c r="I1224" s="104"/>
      <c r="J1224" s="84"/>
      <c r="K1224" s="785"/>
      <c r="L1224" s="84"/>
      <c r="M1224" s="69"/>
      <c r="N1224" s="68"/>
      <c r="O1224" s="68"/>
      <c r="P1224" s="68"/>
      <c r="Q1224" s="70"/>
    </row>
    <row r="1225" spans="1:17" ht="12" thickBot="1">
      <c r="A1225" s="1019"/>
      <c r="B1225" s="61">
        <v>10</v>
      </c>
      <c r="C1225" s="45"/>
      <c r="D1225" s="44"/>
      <c r="E1225" s="44"/>
      <c r="F1225" s="95"/>
      <c r="G1225" s="341"/>
      <c r="H1225" s="95"/>
      <c r="I1225" s="95"/>
      <c r="J1225" s="118"/>
      <c r="K1225" s="786"/>
      <c r="L1225" s="118"/>
      <c r="M1225" s="72"/>
      <c r="N1225" s="71"/>
      <c r="O1225" s="71"/>
      <c r="P1225" s="71"/>
      <c r="Q1225" s="73"/>
    </row>
    <row r="1226" spans="1:17" ht="11.25" customHeight="1">
      <c r="A1226" s="1020" t="s">
        <v>423</v>
      </c>
      <c r="B1226" s="280">
        <v>1</v>
      </c>
      <c r="C1226" s="1159" t="s">
        <v>911</v>
      </c>
      <c r="D1226" s="1149">
        <v>45</v>
      </c>
      <c r="E1226" s="1149">
        <v>1988</v>
      </c>
      <c r="F1226" s="1151">
        <v>29.148</v>
      </c>
      <c r="G1226" s="1151">
        <v>3.1930000000000001</v>
      </c>
      <c r="H1226" s="1151">
        <v>6.88</v>
      </c>
      <c r="I1226" s="1150">
        <v>19.074999999999999</v>
      </c>
      <c r="J1226" s="1151">
        <v>2182.6999999999998</v>
      </c>
      <c r="K1226" s="1152">
        <v>18.91</v>
      </c>
      <c r="L1226" s="1151">
        <v>2065.3200000000002</v>
      </c>
      <c r="M1226" s="1153">
        <f>K1226/L1226</f>
        <v>9.1559661456820252E-3</v>
      </c>
      <c r="N1226" s="1154">
        <v>268.57600000000002</v>
      </c>
      <c r="O1226" s="1155">
        <f t="shared" ref="O1226:O1234" si="214">M1226*N1226</f>
        <v>2.4590727635426957</v>
      </c>
      <c r="P1226" s="1155">
        <f t="shared" ref="P1226:P1234" si="215">M1226*60*1000</f>
        <v>549.35796874092148</v>
      </c>
      <c r="Q1226" s="1156">
        <f t="shared" ref="Q1226:Q1234" si="216">P1226*N1226/1000</f>
        <v>147.54436581256175</v>
      </c>
    </row>
    <row r="1227" spans="1:17">
      <c r="A1227" s="1021"/>
      <c r="B1227" s="260">
        <v>2</v>
      </c>
      <c r="C1227" s="1159" t="s">
        <v>912</v>
      </c>
      <c r="D1227" s="1149">
        <v>20</v>
      </c>
      <c r="E1227" s="1149">
        <v>1979</v>
      </c>
      <c r="F1227" s="1150">
        <v>13.788</v>
      </c>
      <c r="G1227" s="1150">
        <v>1.587</v>
      </c>
      <c r="H1227" s="1150">
        <v>3.1680000000000001</v>
      </c>
      <c r="I1227" s="1150">
        <v>9.0329999999999995</v>
      </c>
      <c r="J1227" s="1150">
        <v>964.06</v>
      </c>
      <c r="K1227" s="1157">
        <v>9.0329999999999995</v>
      </c>
      <c r="L1227" s="1150">
        <v>964.06</v>
      </c>
      <c r="M1227" s="1153">
        <f>K1227/L1227</f>
        <v>9.3697487708233919E-3</v>
      </c>
      <c r="N1227" s="1158">
        <v>268.57600000000002</v>
      </c>
      <c r="O1227" s="1155">
        <f t="shared" si="214"/>
        <v>2.5164896458726633</v>
      </c>
      <c r="P1227" s="1155">
        <f t="shared" si="215"/>
        <v>562.18492624940347</v>
      </c>
      <c r="Q1227" s="1156">
        <f t="shared" si="216"/>
        <v>150.98937875235981</v>
      </c>
    </row>
    <row r="1228" spans="1:17">
      <c r="A1228" s="1021"/>
      <c r="B1228" s="340">
        <v>3</v>
      </c>
      <c r="C1228" s="1159" t="s">
        <v>913</v>
      </c>
      <c r="D1228" s="1149">
        <v>28</v>
      </c>
      <c r="E1228" s="1149">
        <v>1977</v>
      </c>
      <c r="F1228" s="1150">
        <v>23.324000000000002</v>
      </c>
      <c r="G1228" s="1150">
        <v>2.7989999999999999</v>
      </c>
      <c r="H1228" s="1150">
        <v>4.4800000000000004</v>
      </c>
      <c r="I1228" s="1150">
        <v>16.045000000000002</v>
      </c>
      <c r="J1228" s="1150">
        <v>1436.93</v>
      </c>
      <c r="K1228" s="1157">
        <v>16.045000000000002</v>
      </c>
      <c r="L1228" s="1150">
        <v>1436.93</v>
      </c>
      <c r="M1228" s="1160">
        <f t="shared" ref="M1228:M1234" si="217">K1228/L1228</f>
        <v>1.1166166758297204E-2</v>
      </c>
      <c r="N1228" s="1158">
        <v>268.58</v>
      </c>
      <c r="O1228" s="1155">
        <f t="shared" si="214"/>
        <v>2.9990090679434629</v>
      </c>
      <c r="P1228" s="1155">
        <f t="shared" si="215"/>
        <v>669.97000549783229</v>
      </c>
      <c r="Q1228" s="1161">
        <f t="shared" si="216"/>
        <v>179.94054407660781</v>
      </c>
    </row>
    <row r="1229" spans="1:17">
      <c r="A1229" s="1021"/>
      <c r="B1229" s="260">
        <v>4</v>
      </c>
      <c r="C1229" s="1159" t="s">
        <v>250</v>
      </c>
      <c r="D1229" s="1149">
        <v>40</v>
      </c>
      <c r="E1229" s="1149">
        <v>1989</v>
      </c>
      <c r="F1229" s="1150">
        <v>36.271000000000001</v>
      </c>
      <c r="G1229" s="1150">
        <v>3.625</v>
      </c>
      <c r="H1229" s="1150">
        <v>6.24</v>
      </c>
      <c r="I1229" s="1150">
        <v>26.405999999999999</v>
      </c>
      <c r="J1229" s="1150">
        <v>2277.1999999999998</v>
      </c>
      <c r="K1229" s="1157">
        <v>25.167000000000002</v>
      </c>
      <c r="L1229" s="1150">
        <v>2199.36</v>
      </c>
      <c r="M1229" s="1160">
        <f t="shared" si="217"/>
        <v>1.1442874290702751E-2</v>
      </c>
      <c r="N1229" s="1158">
        <v>268.58</v>
      </c>
      <c r="O1229" s="1162">
        <f t="shared" si="214"/>
        <v>3.0733271769969446</v>
      </c>
      <c r="P1229" s="1155">
        <f t="shared" si="215"/>
        <v>686.57245744216505</v>
      </c>
      <c r="Q1229" s="1161">
        <f t="shared" si="216"/>
        <v>184.39963061981669</v>
      </c>
    </row>
    <row r="1230" spans="1:17">
      <c r="A1230" s="1021"/>
      <c r="B1230" s="260">
        <v>5</v>
      </c>
      <c r="C1230" s="1159" t="s">
        <v>914</v>
      </c>
      <c r="D1230" s="1149">
        <v>12</v>
      </c>
      <c r="E1230" s="1149">
        <v>1964</v>
      </c>
      <c r="F1230" s="1150">
        <v>8.9930000000000003</v>
      </c>
      <c r="G1230" s="1150">
        <v>0.88800000000000001</v>
      </c>
      <c r="H1230" s="1150">
        <v>1.92</v>
      </c>
      <c r="I1230" s="1150">
        <v>6.1849999999999996</v>
      </c>
      <c r="J1230" s="1150">
        <v>539.13</v>
      </c>
      <c r="K1230" s="1157">
        <v>5.68</v>
      </c>
      <c r="L1230" s="1150">
        <v>495.17</v>
      </c>
      <c r="M1230" s="1160">
        <f t="shared" si="217"/>
        <v>1.1470808005331502E-2</v>
      </c>
      <c r="N1230" s="1158">
        <v>268.58</v>
      </c>
      <c r="O1230" s="1162">
        <f t="shared" si="214"/>
        <v>3.0808296140719347</v>
      </c>
      <c r="P1230" s="1155">
        <f t="shared" si="215"/>
        <v>688.24848031989006</v>
      </c>
      <c r="Q1230" s="1161">
        <f t="shared" si="216"/>
        <v>184.84977684431607</v>
      </c>
    </row>
    <row r="1231" spans="1:17">
      <c r="A1231" s="1021"/>
      <c r="B1231" s="260">
        <v>6</v>
      </c>
      <c r="C1231" s="1159" t="s">
        <v>915</v>
      </c>
      <c r="D1231" s="1149">
        <v>32</v>
      </c>
      <c r="E1231" s="1149">
        <v>1986</v>
      </c>
      <c r="F1231" s="1150">
        <v>29.811</v>
      </c>
      <c r="G1231" s="1150">
        <v>4.0549999999999997</v>
      </c>
      <c r="H1231" s="1150">
        <v>4.8</v>
      </c>
      <c r="I1231" s="1150">
        <v>20.956</v>
      </c>
      <c r="J1231" s="1150">
        <v>1810.7</v>
      </c>
      <c r="K1231" s="1157">
        <v>19.585000000000001</v>
      </c>
      <c r="L1231" s="1150">
        <v>1666.74</v>
      </c>
      <c r="M1231" s="1160">
        <f t="shared" si="217"/>
        <v>1.1750482978748936E-2</v>
      </c>
      <c r="N1231" s="1158">
        <v>268.58</v>
      </c>
      <c r="O1231" s="1162">
        <f t="shared" si="214"/>
        <v>3.155944718432389</v>
      </c>
      <c r="P1231" s="1155">
        <f t="shared" si="215"/>
        <v>705.02897872493622</v>
      </c>
      <c r="Q1231" s="1161">
        <f t="shared" si="216"/>
        <v>189.35668310594335</v>
      </c>
    </row>
    <row r="1232" spans="1:17">
      <c r="A1232" s="1021"/>
      <c r="B1232" s="260">
        <v>7</v>
      </c>
      <c r="C1232" s="1159" t="s">
        <v>916</v>
      </c>
      <c r="D1232" s="1149">
        <v>55</v>
      </c>
      <c r="E1232" s="1149">
        <v>1985</v>
      </c>
      <c r="F1232" s="1150">
        <v>45.292999999999999</v>
      </c>
      <c r="G1232" s="1150">
        <v>4.782</v>
      </c>
      <c r="H1232" s="1150">
        <v>8.8000000000000007</v>
      </c>
      <c r="I1232" s="1150">
        <v>31.710999999999999</v>
      </c>
      <c r="J1232" s="1150">
        <v>2679.72</v>
      </c>
      <c r="K1232" s="1157">
        <v>31.710999999999999</v>
      </c>
      <c r="L1232" s="1150">
        <v>2679.72</v>
      </c>
      <c r="M1232" s="1160">
        <f t="shared" si="217"/>
        <v>1.1833699043183616E-2</v>
      </c>
      <c r="N1232" s="1158">
        <v>268.58</v>
      </c>
      <c r="O1232" s="1162">
        <f t="shared" si="214"/>
        <v>3.1782948890182552</v>
      </c>
      <c r="P1232" s="1155">
        <f t="shared" si="215"/>
        <v>710.02194259101691</v>
      </c>
      <c r="Q1232" s="1161">
        <f t="shared" si="216"/>
        <v>190.69769334109532</v>
      </c>
    </row>
    <row r="1233" spans="1:17">
      <c r="A1233" s="1021"/>
      <c r="B1233" s="260">
        <v>8</v>
      </c>
      <c r="C1233" s="1159" t="s">
        <v>917</v>
      </c>
      <c r="D1233" s="1149">
        <v>11</v>
      </c>
      <c r="E1233" s="1149">
        <v>1968</v>
      </c>
      <c r="F1233" s="1150">
        <v>8.7409999999999997</v>
      </c>
      <c r="G1233" s="1150">
        <v>0.34</v>
      </c>
      <c r="H1233" s="1150">
        <v>1.728</v>
      </c>
      <c r="I1233" s="1150">
        <v>6.673</v>
      </c>
      <c r="J1233" s="1150">
        <v>563.82000000000005</v>
      </c>
      <c r="K1233" s="1157">
        <v>5.0250000000000004</v>
      </c>
      <c r="L1233" s="1150">
        <v>424.14</v>
      </c>
      <c r="M1233" s="1160">
        <f t="shared" si="217"/>
        <v>1.1847503182911305E-2</v>
      </c>
      <c r="N1233" s="1158">
        <v>268.58</v>
      </c>
      <c r="O1233" s="1162">
        <f t="shared" si="214"/>
        <v>3.182002404866318</v>
      </c>
      <c r="P1233" s="1155">
        <f t="shared" si="215"/>
        <v>710.8501909746783</v>
      </c>
      <c r="Q1233" s="1161">
        <f t="shared" si="216"/>
        <v>190.92014429197908</v>
      </c>
    </row>
    <row r="1234" spans="1:17">
      <c r="A1234" s="1021"/>
      <c r="B1234" s="260">
        <v>9</v>
      </c>
      <c r="C1234" s="1159" t="s">
        <v>918</v>
      </c>
      <c r="D1234" s="1149">
        <v>40</v>
      </c>
      <c r="E1234" s="1149">
        <v>1991</v>
      </c>
      <c r="F1234" s="1150">
        <v>36.268999999999998</v>
      </c>
      <c r="G1234" s="1150">
        <v>2.879</v>
      </c>
      <c r="H1234" s="1150">
        <v>6.4</v>
      </c>
      <c r="I1234" s="1150">
        <v>26.99</v>
      </c>
      <c r="J1234" s="1150">
        <v>2268.5300000000002</v>
      </c>
      <c r="K1234" s="1157">
        <v>26.99</v>
      </c>
      <c r="L1234" s="1150">
        <v>2268.5300000000002</v>
      </c>
      <c r="M1234" s="1160">
        <f t="shared" si="217"/>
        <v>1.1897572436776237E-2</v>
      </c>
      <c r="N1234" s="1158">
        <v>268.58</v>
      </c>
      <c r="O1234" s="1162">
        <f t="shared" si="214"/>
        <v>3.1954500050693615</v>
      </c>
      <c r="P1234" s="1155">
        <f t="shared" si="215"/>
        <v>713.85434620657418</v>
      </c>
      <c r="Q1234" s="1161">
        <f t="shared" si="216"/>
        <v>191.72700030416169</v>
      </c>
    </row>
    <row r="1235" spans="1:17" ht="12" thickBot="1">
      <c r="A1235" s="1022"/>
      <c r="B1235" s="274">
        <v>10</v>
      </c>
      <c r="C1235" s="483"/>
      <c r="D1235" s="400"/>
      <c r="E1235" s="400"/>
      <c r="F1235" s="492"/>
      <c r="G1235" s="492"/>
      <c r="H1235" s="492"/>
      <c r="I1235" s="492"/>
      <c r="J1235" s="492"/>
      <c r="K1235" s="496"/>
      <c r="L1235" s="492"/>
      <c r="M1235" s="443"/>
      <c r="N1235" s="865"/>
      <c r="O1235" s="406"/>
      <c r="P1235" s="406"/>
      <c r="Q1235" s="407"/>
    </row>
    <row r="1236" spans="1:17" ht="11.25" customHeight="1">
      <c r="A1236" s="1083" t="s">
        <v>422</v>
      </c>
      <c r="B1236" s="291">
        <v>1</v>
      </c>
      <c r="C1236" s="1163" t="s">
        <v>252</v>
      </c>
      <c r="D1236" s="1164">
        <v>4</v>
      </c>
      <c r="E1236" s="1164">
        <v>1950</v>
      </c>
      <c r="F1236" s="561">
        <v>5.3769999999999998</v>
      </c>
      <c r="G1236" s="561">
        <v>0.85</v>
      </c>
      <c r="H1236" s="561">
        <v>0.64</v>
      </c>
      <c r="I1236" s="561">
        <v>3.887</v>
      </c>
      <c r="J1236" s="561">
        <v>193.31</v>
      </c>
      <c r="K1236" s="1165">
        <v>3.887</v>
      </c>
      <c r="L1236" s="1166">
        <v>193.31</v>
      </c>
      <c r="M1236" s="1167">
        <f>K1236/L1236</f>
        <v>2.0107599193006052E-2</v>
      </c>
      <c r="N1236" s="1168">
        <v>268.57600000000002</v>
      </c>
      <c r="O1236" s="1169">
        <f>M1236*N1236</f>
        <v>5.4004185608607944</v>
      </c>
      <c r="P1236" s="1169">
        <f>M1236*60*1000</f>
        <v>1206.4559515803633</v>
      </c>
      <c r="Q1236" s="1170">
        <f>P1236*N1236/1000</f>
        <v>324.0251136516477</v>
      </c>
    </row>
    <row r="1237" spans="1:17">
      <c r="A1237" s="1125"/>
      <c r="B1237" s="283">
        <v>2</v>
      </c>
      <c r="C1237" s="1171" t="s">
        <v>919</v>
      </c>
      <c r="D1237" s="1172">
        <v>20</v>
      </c>
      <c r="E1237" s="1172">
        <v>1976</v>
      </c>
      <c r="F1237" s="565">
        <v>22.702000000000002</v>
      </c>
      <c r="G1237" s="565">
        <v>1.417</v>
      </c>
      <c r="H1237" s="565">
        <v>3.21</v>
      </c>
      <c r="I1237" s="565">
        <v>18.085000000000001</v>
      </c>
      <c r="J1237" s="565">
        <v>951.69</v>
      </c>
      <c r="K1237" s="1173">
        <v>18.085000000000001</v>
      </c>
      <c r="L1237" s="565">
        <v>951.69</v>
      </c>
      <c r="M1237" s="564">
        <f t="shared" ref="M1237:M1244" si="218">K1237/L1237</f>
        <v>1.9003036703128119E-2</v>
      </c>
      <c r="N1237" s="1174">
        <v>268.57600000000002</v>
      </c>
      <c r="O1237" s="566">
        <f t="shared" ref="O1237:O1244" si="219">M1237*N1237</f>
        <v>5.1037595855793381</v>
      </c>
      <c r="P1237" s="1169">
        <f t="shared" ref="P1237:P1244" si="220">M1237*60*1000</f>
        <v>1140.1822021876872</v>
      </c>
      <c r="Q1237" s="567">
        <f t="shared" ref="Q1237:Q1244" si="221">P1237*N1237/1000</f>
        <v>306.22557513476028</v>
      </c>
    </row>
    <row r="1238" spans="1:17">
      <c r="A1238" s="1125"/>
      <c r="B1238" s="283">
        <v>3</v>
      </c>
      <c r="C1238" s="1171" t="s">
        <v>254</v>
      </c>
      <c r="D1238" s="1172">
        <v>12</v>
      </c>
      <c r="E1238" s="1172">
        <v>1965</v>
      </c>
      <c r="F1238" s="565">
        <v>11.489000000000001</v>
      </c>
      <c r="G1238" s="565">
        <v>1.319</v>
      </c>
      <c r="H1238" s="565">
        <v>0.192</v>
      </c>
      <c r="I1238" s="565">
        <v>9.9779999999999998</v>
      </c>
      <c r="J1238" s="565">
        <v>537.54999999999995</v>
      </c>
      <c r="K1238" s="1173">
        <v>9.1920000000000002</v>
      </c>
      <c r="L1238" s="565">
        <v>495.2</v>
      </c>
      <c r="M1238" s="564">
        <f t="shared" si="218"/>
        <v>1.8562197092084006E-2</v>
      </c>
      <c r="N1238" s="1174">
        <v>268.58</v>
      </c>
      <c r="O1238" s="566">
        <f t="shared" si="219"/>
        <v>4.9854348949919221</v>
      </c>
      <c r="P1238" s="1169">
        <f t="shared" si="220"/>
        <v>1113.7318255250404</v>
      </c>
      <c r="Q1238" s="567">
        <f t="shared" si="221"/>
        <v>299.12609369951531</v>
      </c>
    </row>
    <row r="1239" spans="1:17">
      <c r="A1239" s="1125"/>
      <c r="B1239" s="283">
        <v>4</v>
      </c>
      <c r="C1239" s="1171" t="s">
        <v>920</v>
      </c>
      <c r="D1239" s="1172">
        <v>9</v>
      </c>
      <c r="E1239" s="1172">
        <v>1967</v>
      </c>
      <c r="F1239" s="565">
        <v>8.2010000000000005</v>
      </c>
      <c r="G1239" s="565">
        <v>0.48199999999999998</v>
      </c>
      <c r="H1239" s="565">
        <v>0.14399999999999999</v>
      </c>
      <c r="I1239" s="565">
        <v>7.5750000000000002</v>
      </c>
      <c r="J1239" s="565">
        <v>416.33</v>
      </c>
      <c r="K1239" s="1173">
        <v>7.5750000000000002</v>
      </c>
      <c r="L1239" s="565">
        <v>416.33</v>
      </c>
      <c r="M1239" s="564">
        <f t="shared" si="218"/>
        <v>1.8194701318665484E-2</v>
      </c>
      <c r="N1239" s="1174">
        <v>268.58</v>
      </c>
      <c r="O1239" s="566">
        <f t="shared" si="219"/>
        <v>4.886732880167175</v>
      </c>
      <c r="P1239" s="1169">
        <f t="shared" si="220"/>
        <v>1091.6820791199291</v>
      </c>
      <c r="Q1239" s="567">
        <f t="shared" si="221"/>
        <v>293.20397281003051</v>
      </c>
    </row>
    <row r="1240" spans="1:17">
      <c r="A1240" s="1125"/>
      <c r="B1240" s="283">
        <v>5</v>
      </c>
      <c r="C1240" s="1171" t="s">
        <v>921</v>
      </c>
      <c r="D1240" s="1172">
        <v>36</v>
      </c>
      <c r="E1240" s="1172">
        <v>1970</v>
      </c>
      <c r="F1240" s="565">
        <v>35.625999999999998</v>
      </c>
      <c r="G1240" s="565">
        <v>3.0720000000000001</v>
      </c>
      <c r="H1240" s="565">
        <v>5.76</v>
      </c>
      <c r="I1240" s="565">
        <v>26.794</v>
      </c>
      <c r="J1240" s="565">
        <v>1538.01</v>
      </c>
      <c r="K1240" s="1173">
        <v>24.207000000000001</v>
      </c>
      <c r="L1240" s="565">
        <v>1389.47</v>
      </c>
      <c r="M1240" s="564">
        <f t="shared" si="218"/>
        <v>1.7421750739490597E-2</v>
      </c>
      <c r="N1240" s="1174">
        <v>268.58</v>
      </c>
      <c r="O1240" s="566">
        <f t="shared" si="219"/>
        <v>4.6791338136123839</v>
      </c>
      <c r="P1240" s="1169">
        <f t="shared" si="220"/>
        <v>1045.3050443694358</v>
      </c>
      <c r="Q1240" s="567">
        <f t="shared" si="221"/>
        <v>280.74802881674304</v>
      </c>
    </row>
    <row r="1241" spans="1:17">
      <c r="A1241" s="1125"/>
      <c r="B1241" s="283">
        <v>6</v>
      </c>
      <c r="C1241" s="1171" t="s">
        <v>922</v>
      </c>
      <c r="D1241" s="1172">
        <v>5</v>
      </c>
      <c r="E1241" s="1172">
        <v>1948</v>
      </c>
      <c r="F1241" s="565">
        <v>5.4790000000000001</v>
      </c>
      <c r="G1241" s="565">
        <v>5.7000000000000002E-2</v>
      </c>
      <c r="H1241" s="565">
        <v>0.8</v>
      </c>
      <c r="I1241" s="565">
        <v>4.6219999999999999</v>
      </c>
      <c r="J1241" s="565">
        <v>301.55</v>
      </c>
      <c r="K1241" s="1173">
        <v>4.43</v>
      </c>
      <c r="L1241" s="565">
        <v>250.99</v>
      </c>
      <c r="M1241" s="564">
        <f t="shared" si="218"/>
        <v>1.7650105581895691E-2</v>
      </c>
      <c r="N1241" s="1174">
        <v>268.58</v>
      </c>
      <c r="O1241" s="566">
        <f t="shared" si="219"/>
        <v>4.7404653571855446</v>
      </c>
      <c r="P1241" s="1169">
        <f t="shared" si="220"/>
        <v>1059.0063349137415</v>
      </c>
      <c r="Q1241" s="567">
        <f t="shared" si="221"/>
        <v>284.42792143113263</v>
      </c>
    </row>
    <row r="1242" spans="1:17">
      <c r="A1242" s="1125"/>
      <c r="B1242" s="283">
        <v>7</v>
      </c>
      <c r="C1242" s="1171" t="s">
        <v>923</v>
      </c>
      <c r="D1242" s="1172">
        <v>5</v>
      </c>
      <c r="E1242" s="1172">
        <v>1932</v>
      </c>
      <c r="F1242" s="565">
        <v>4.6639999999999997</v>
      </c>
      <c r="G1242" s="565">
        <v>0.28299999999999997</v>
      </c>
      <c r="H1242" s="565">
        <v>0.08</v>
      </c>
      <c r="I1242" s="565">
        <v>4.3010000000000002</v>
      </c>
      <c r="J1242" s="565">
        <v>253.41</v>
      </c>
      <c r="K1242" s="1173">
        <v>2.774</v>
      </c>
      <c r="L1242" s="565">
        <v>163.44</v>
      </c>
      <c r="M1242" s="564">
        <f t="shared" si="218"/>
        <v>1.6972589329417524E-2</v>
      </c>
      <c r="N1242" s="1174">
        <v>268.58</v>
      </c>
      <c r="O1242" s="566">
        <f t="shared" si="219"/>
        <v>4.5584980420949588</v>
      </c>
      <c r="P1242" s="1169">
        <f t="shared" si="220"/>
        <v>1018.3553597650514</v>
      </c>
      <c r="Q1242" s="567">
        <f t="shared" si="221"/>
        <v>273.50988252569749</v>
      </c>
    </row>
    <row r="1243" spans="1:17">
      <c r="A1243" s="1125"/>
      <c r="B1243" s="283">
        <v>8</v>
      </c>
      <c r="C1243" s="1171" t="s">
        <v>924</v>
      </c>
      <c r="D1243" s="1172">
        <v>8</v>
      </c>
      <c r="E1243" s="1172">
        <v>1962</v>
      </c>
      <c r="F1243" s="565">
        <v>7.5650000000000004</v>
      </c>
      <c r="G1243" s="565">
        <v>0.45300000000000001</v>
      </c>
      <c r="H1243" s="565">
        <v>1.28</v>
      </c>
      <c r="I1243" s="565">
        <v>5.8319999999999999</v>
      </c>
      <c r="J1243" s="565">
        <v>372.35</v>
      </c>
      <c r="K1243" s="1173">
        <v>4.5670000000000002</v>
      </c>
      <c r="L1243" s="565">
        <v>273.55</v>
      </c>
      <c r="M1243" s="564">
        <f t="shared" si="218"/>
        <v>1.6695302504112594E-2</v>
      </c>
      <c r="N1243" s="1174">
        <v>268.58</v>
      </c>
      <c r="O1243" s="566">
        <f t="shared" si="219"/>
        <v>4.4840243465545599</v>
      </c>
      <c r="P1243" s="1169">
        <f t="shared" si="220"/>
        <v>1001.7181502467556</v>
      </c>
      <c r="Q1243" s="567">
        <f t="shared" si="221"/>
        <v>269.04146079327359</v>
      </c>
    </row>
    <row r="1244" spans="1:17" ht="12" thickBot="1">
      <c r="A1244" s="1125"/>
      <c r="B1244" s="319">
        <v>9</v>
      </c>
      <c r="C1244" s="1171" t="s">
        <v>925</v>
      </c>
      <c r="D1244" s="1172">
        <v>40</v>
      </c>
      <c r="E1244" s="1172">
        <v>1984</v>
      </c>
      <c r="F1244" s="565">
        <v>41.652999999999999</v>
      </c>
      <c r="G1244" s="565">
        <v>3.0550000000000002</v>
      </c>
      <c r="H1244" s="565">
        <v>5.76</v>
      </c>
      <c r="I1244" s="565">
        <v>32.838000000000001</v>
      </c>
      <c r="J1244" s="565">
        <v>2237.98</v>
      </c>
      <c r="K1244" s="1173">
        <v>32.238</v>
      </c>
      <c r="L1244" s="565">
        <v>1982.29</v>
      </c>
      <c r="M1244" s="564">
        <f t="shared" si="218"/>
        <v>1.62630089442009E-2</v>
      </c>
      <c r="N1244" s="1174">
        <v>268.58</v>
      </c>
      <c r="O1244" s="566">
        <f t="shared" si="219"/>
        <v>4.3679189422334774</v>
      </c>
      <c r="P1244" s="1169">
        <f t="shared" si="220"/>
        <v>975.78053665205402</v>
      </c>
      <c r="Q1244" s="567">
        <f t="shared" si="221"/>
        <v>262.07513653400866</v>
      </c>
    </row>
    <row r="1245" spans="1:17" ht="11.25" customHeight="1">
      <c r="A1245" s="1120" t="s">
        <v>425</v>
      </c>
      <c r="B1245" s="24">
        <v>1</v>
      </c>
      <c r="C1245" s="1175" t="s">
        <v>926</v>
      </c>
      <c r="D1245" s="1176">
        <v>8</v>
      </c>
      <c r="E1245" s="1176">
        <v>1936</v>
      </c>
      <c r="F1245" s="708">
        <v>6.67</v>
      </c>
      <c r="G1245" s="708">
        <v>0.49</v>
      </c>
      <c r="H1245" s="708">
        <v>0.27200000000000002</v>
      </c>
      <c r="I1245" s="708">
        <v>5.9080000000000004</v>
      </c>
      <c r="J1245" s="708">
        <v>203.07</v>
      </c>
      <c r="K1245" s="1177">
        <v>5.9080000000000004</v>
      </c>
      <c r="L1245" s="1178">
        <v>203.07</v>
      </c>
      <c r="M1245" s="1179">
        <f>K1245/L1245</f>
        <v>2.9093416063426407E-2</v>
      </c>
      <c r="N1245" s="1180">
        <v>268.58</v>
      </c>
      <c r="O1245" s="1181">
        <f>M1245*N1245</f>
        <v>7.8139096863150641</v>
      </c>
      <c r="P1245" s="1181">
        <f>M1245*60*1000</f>
        <v>1745.6049638055845</v>
      </c>
      <c r="Q1245" s="1182">
        <f>P1245*N1245/1000</f>
        <v>468.83458117890387</v>
      </c>
    </row>
    <row r="1246" spans="1:17" ht="11.25" customHeight="1">
      <c r="A1246" s="1126"/>
      <c r="B1246" s="26">
        <v>2</v>
      </c>
      <c r="C1246" s="1183" t="s">
        <v>251</v>
      </c>
      <c r="D1246" s="1184">
        <v>5</v>
      </c>
      <c r="E1246" s="1184">
        <v>1986</v>
      </c>
      <c r="F1246" s="570">
        <v>9.2200000000000006</v>
      </c>
      <c r="G1246" s="570"/>
      <c r="H1246" s="570"/>
      <c r="I1246" s="570">
        <v>9.2200000000000006</v>
      </c>
      <c r="J1246" s="570">
        <v>407.89</v>
      </c>
      <c r="K1246" s="1185">
        <v>4.8769999999999998</v>
      </c>
      <c r="L1246" s="570">
        <v>193.9</v>
      </c>
      <c r="M1246" s="569">
        <f t="shared" ref="M1246:M1253" si="222">K1246/L1246</f>
        <v>2.5152140278494068E-2</v>
      </c>
      <c r="N1246" s="1186">
        <v>268.57600000000002</v>
      </c>
      <c r="O1246" s="571">
        <f t="shared" ref="O1246:O1253" si="223">M1246*N1246</f>
        <v>6.7552612274368231</v>
      </c>
      <c r="P1246" s="1181">
        <f t="shared" ref="P1246:P1253" si="224">M1246*60*1000</f>
        <v>1509.1284167096442</v>
      </c>
      <c r="Q1246" s="572">
        <f t="shared" ref="Q1246:Q1253" si="225">P1246*N1246/1000</f>
        <v>405.3156736462094</v>
      </c>
    </row>
    <row r="1247" spans="1:17">
      <c r="A1247" s="1126"/>
      <c r="B1247" s="26">
        <v>3</v>
      </c>
      <c r="C1247" s="1183" t="s">
        <v>927</v>
      </c>
      <c r="D1247" s="1184">
        <v>6</v>
      </c>
      <c r="E1247" s="1184">
        <v>1957</v>
      </c>
      <c r="F1247" s="570">
        <v>8.4930000000000003</v>
      </c>
      <c r="G1247" s="570">
        <v>0.59499999999999997</v>
      </c>
      <c r="H1247" s="570">
        <v>0.08</v>
      </c>
      <c r="I1247" s="570">
        <v>7.8179999999999996</v>
      </c>
      <c r="J1247" s="570">
        <v>319.77999999999997</v>
      </c>
      <c r="K1247" s="1185">
        <v>7.8179999999999996</v>
      </c>
      <c r="L1247" s="570">
        <v>319.77999999999997</v>
      </c>
      <c r="M1247" s="569">
        <f t="shared" si="222"/>
        <v>2.4448058039902434E-2</v>
      </c>
      <c r="N1247" s="1186">
        <v>268.58</v>
      </c>
      <c r="O1247" s="571">
        <f t="shared" si="223"/>
        <v>6.5662594283569948</v>
      </c>
      <c r="P1247" s="1181">
        <f t="shared" si="224"/>
        <v>1466.8834823941461</v>
      </c>
      <c r="Q1247" s="572">
        <f t="shared" si="225"/>
        <v>393.97556570141973</v>
      </c>
    </row>
    <row r="1248" spans="1:17">
      <c r="A1248" s="1126"/>
      <c r="B1248" s="26">
        <v>4</v>
      </c>
      <c r="C1248" s="1183" t="s">
        <v>928</v>
      </c>
      <c r="D1248" s="1184">
        <v>6</v>
      </c>
      <c r="E1248" s="1184">
        <v>1947</v>
      </c>
      <c r="F1248" s="570">
        <v>4.67</v>
      </c>
      <c r="G1248" s="570">
        <v>0.22700000000000001</v>
      </c>
      <c r="H1248" s="570">
        <v>0.08</v>
      </c>
      <c r="I1248" s="570">
        <v>4.3630000000000004</v>
      </c>
      <c r="J1248" s="570">
        <v>198.8</v>
      </c>
      <c r="K1248" s="1185">
        <v>2.5289999999999999</v>
      </c>
      <c r="L1248" s="570">
        <v>115.27</v>
      </c>
      <c r="M1248" s="569">
        <f t="shared" si="222"/>
        <v>2.193979352823805E-2</v>
      </c>
      <c r="N1248" s="1186">
        <v>268.58</v>
      </c>
      <c r="O1248" s="571">
        <f t="shared" si="223"/>
        <v>5.8925897458141749</v>
      </c>
      <c r="P1248" s="1181">
        <f t="shared" si="224"/>
        <v>1316.3876116942829</v>
      </c>
      <c r="Q1248" s="572">
        <f t="shared" si="225"/>
        <v>353.55538474885049</v>
      </c>
    </row>
    <row r="1249" spans="1:17">
      <c r="A1249" s="1126"/>
      <c r="B1249" s="26">
        <v>5</v>
      </c>
      <c r="C1249" s="1183" t="s">
        <v>606</v>
      </c>
      <c r="D1249" s="1184">
        <v>45</v>
      </c>
      <c r="E1249" s="1184">
        <v>1977</v>
      </c>
      <c r="F1249" s="570">
        <v>41.781999999999996</v>
      </c>
      <c r="G1249" s="570">
        <v>4.9249999999999998</v>
      </c>
      <c r="H1249" s="570">
        <v>7.2</v>
      </c>
      <c r="I1249" s="570">
        <v>29.657</v>
      </c>
      <c r="J1249" s="570">
        <v>2035.18</v>
      </c>
      <c r="K1249" s="1185">
        <v>29.657</v>
      </c>
      <c r="L1249" s="570">
        <v>2035.18</v>
      </c>
      <c r="M1249" s="569">
        <f t="shared" si="222"/>
        <v>1.4572175434113935E-2</v>
      </c>
      <c r="N1249" s="1186">
        <v>268.58</v>
      </c>
      <c r="O1249" s="571">
        <f t="shared" si="223"/>
        <v>3.9137948780943206</v>
      </c>
      <c r="P1249" s="1181">
        <f t="shared" si="224"/>
        <v>874.3305260468361</v>
      </c>
      <c r="Q1249" s="572">
        <f t="shared" si="225"/>
        <v>234.82769268565923</v>
      </c>
    </row>
    <row r="1250" spans="1:17">
      <c r="A1250" s="1126"/>
      <c r="B1250" s="26">
        <v>6</v>
      </c>
      <c r="C1250" s="1183" t="s">
        <v>253</v>
      </c>
      <c r="D1250" s="1184">
        <v>6</v>
      </c>
      <c r="E1250" s="1184">
        <v>1934</v>
      </c>
      <c r="F1250" s="570">
        <v>5.6509999999999998</v>
      </c>
      <c r="G1250" s="570">
        <v>0.65200000000000002</v>
      </c>
      <c r="H1250" s="570">
        <v>9.6000000000000002E-2</v>
      </c>
      <c r="I1250" s="570">
        <v>4.9029999999999996</v>
      </c>
      <c r="J1250" s="570">
        <v>229.18</v>
      </c>
      <c r="K1250" s="1185">
        <v>4.9029999999999996</v>
      </c>
      <c r="L1250" s="570">
        <v>229.18</v>
      </c>
      <c r="M1250" s="569">
        <f t="shared" si="222"/>
        <v>2.1393664368618552E-2</v>
      </c>
      <c r="N1250" s="1186">
        <v>268.58</v>
      </c>
      <c r="O1250" s="571">
        <f t="shared" si="223"/>
        <v>5.7459103761235708</v>
      </c>
      <c r="P1250" s="1181">
        <f t="shared" si="224"/>
        <v>1283.6198621171131</v>
      </c>
      <c r="Q1250" s="572">
        <f t="shared" si="225"/>
        <v>344.75462256741423</v>
      </c>
    </row>
    <row r="1251" spans="1:17">
      <c r="A1251" s="1126"/>
      <c r="B1251" s="26">
        <v>7</v>
      </c>
      <c r="C1251" s="1183" t="s">
        <v>605</v>
      </c>
      <c r="D1251" s="1184">
        <v>40</v>
      </c>
      <c r="E1251" s="1184">
        <v>1980</v>
      </c>
      <c r="F1251" s="570">
        <v>48.692999999999998</v>
      </c>
      <c r="G1251" s="570">
        <v>3.0939999999999999</v>
      </c>
      <c r="H1251" s="570">
        <v>6.24</v>
      </c>
      <c r="I1251" s="570">
        <v>39.359000000000002</v>
      </c>
      <c r="J1251" s="570">
        <v>1888.28</v>
      </c>
      <c r="K1251" s="1185">
        <v>39.198999999999998</v>
      </c>
      <c r="L1251" s="570">
        <v>1833.54</v>
      </c>
      <c r="M1251" s="569">
        <f t="shared" si="222"/>
        <v>2.1378862746381316E-2</v>
      </c>
      <c r="N1251" s="1186">
        <v>268.58</v>
      </c>
      <c r="O1251" s="571">
        <f t="shared" si="223"/>
        <v>5.7419349564230933</v>
      </c>
      <c r="P1251" s="1181">
        <f t="shared" si="224"/>
        <v>1282.7317647828788</v>
      </c>
      <c r="Q1251" s="572">
        <f t="shared" si="225"/>
        <v>344.51609738538559</v>
      </c>
    </row>
    <row r="1252" spans="1:17">
      <c r="A1252" s="1126"/>
      <c r="B1252" s="26">
        <v>8</v>
      </c>
      <c r="C1252" s="1183" t="s">
        <v>650</v>
      </c>
      <c r="D1252" s="1184">
        <v>12</v>
      </c>
      <c r="E1252" s="1184">
        <v>1960</v>
      </c>
      <c r="F1252" s="570">
        <v>14.551</v>
      </c>
      <c r="G1252" s="570">
        <v>1.0860000000000001</v>
      </c>
      <c r="H1252" s="570">
        <v>1.92</v>
      </c>
      <c r="I1252" s="570">
        <v>11.545</v>
      </c>
      <c r="J1252" s="570">
        <v>557.91</v>
      </c>
      <c r="K1252" s="1185">
        <v>8.7409999999999997</v>
      </c>
      <c r="L1252" s="570">
        <v>422.39</v>
      </c>
      <c r="M1252" s="569">
        <f t="shared" si="222"/>
        <v>2.0694145221241033E-2</v>
      </c>
      <c r="N1252" s="1186">
        <v>268.58</v>
      </c>
      <c r="O1252" s="571">
        <f t="shared" si="223"/>
        <v>5.5580335235209164</v>
      </c>
      <c r="P1252" s="1181">
        <f t="shared" si="224"/>
        <v>1241.6487132744621</v>
      </c>
      <c r="Q1252" s="572">
        <f t="shared" si="225"/>
        <v>333.48201141125497</v>
      </c>
    </row>
    <row r="1253" spans="1:17">
      <c r="A1253" s="1126"/>
      <c r="B1253" s="26">
        <v>9</v>
      </c>
      <c r="C1253" s="1183" t="s">
        <v>604</v>
      </c>
      <c r="D1253" s="1184">
        <v>6</v>
      </c>
      <c r="E1253" s="1184">
        <v>1985</v>
      </c>
      <c r="F1253" s="1183">
        <v>5.9429999999999996</v>
      </c>
      <c r="G1253" s="1183">
        <v>0.28299999999999997</v>
      </c>
      <c r="H1253" s="1183">
        <v>0.96</v>
      </c>
      <c r="I1253" s="1183">
        <v>4.7</v>
      </c>
      <c r="J1253" s="1183">
        <v>230.55</v>
      </c>
      <c r="K1253" s="1183">
        <v>4.7</v>
      </c>
      <c r="L1253" s="1183">
        <v>230.55</v>
      </c>
      <c r="M1253" s="569">
        <f t="shared" si="222"/>
        <v>2.0386033398395141E-2</v>
      </c>
      <c r="N1253" s="1183">
        <v>268.58</v>
      </c>
      <c r="O1253" s="571">
        <f t="shared" si="223"/>
        <v>5.4752808501409671</v>
      </c>
      <c r="P1253" s="1181">
        <f t="shared" si="224"/>
        <v>1223.1620039037086</v>
      </c>
      <c r="Q1253" s="572">
        <f t="shared" si="225"/>
        <v>328.51685100845805</v>
      </c>
    </row>
    <row r="1254" spans="1:17" ht="12" thickBot="1">
      <c r="A1254" s="1127"/>
      <c r="B1254" s="27">
        <v>10</v>
      </c>
      <c r="C1254" s="619"/>
      <c r="D1254" s="27"/>
      <c r="E1254" s="27"/>
      <c r="F1254" s="336"/>
      <c r="G1254" s="336"/>
      <c r="H1254" s="336"/>
      <c r="I1254" s="336"/>
      <c r="J1254" s="336"/>
      <c r="K1254" s="38"/>
      <c r="L1254" s="336"/>
      <c r="M1254" s="53"/>
      <c r="N1254" s="336"/>
      <c r="O1254" s="51"/>
      <c r="P1254" s="51"/>
      <c r="Q1254" s="297"/>
    </row>
    <row r="1255" spans="1:17">
      <c r="A1255" s="668"/>
      <c r="B1255" s="666"/>
      <c r="C1255" s="667"/>
      <c r="D1255" s="666"/>
      <c r="E1255" s="666"/>
      <c r="F1255" s="367"/>
      <c r="G1255" s="367"/>
      <c r="H1255" s="367"/>
      <c r="I1255" s="367"/>
      <c r="J1255" s="367"/>
      <c r="K1255" s="367"/>
      <c r="L1255" s="367"/>
      <c r="M1255" s="367"/>
      <c r="N1255" s="367"/>
      <c r="O1255" s="367"/>
      <c r="P1255" s="367"/>
      <c r="Q1255" s="367"/>
    </row>
    <row r="1256" spans="1:17" ht="15">
      <c r="A1256" s="992" t="s">
        <v>256</v>
      </c>
      <c r="B1256" s="992"/>
      <c r="C1256" s="992"/>
      <c r="D1256" s="992"/>
      <c r="E1256" s="992"/>
      <c r="F1256" s="992"/>
      <c r="G1256" s="992"/>
      <c r="H1256" s="992"/>
      <c r="I1256" s="992"/>
      <c r="J1256" s="992"/>
      <c r="K1256" s="992"/>
      <c r="L1256" s="992"/>
      <c r="M1256" s="992"/>
      <c r="N1256" s="992"/>
      <c r="O1256" s="992"/>
      <c r="P1256" s="992"/>
      <c r="Q1256" s="992"/>
    </row>
    <row r="1257" spans="1:17" ht="13.5" thickBot="1">
      <c r="A1257" s="993" t="s">
        <v>929</v>
      </c>
      <c r="B1257" s="993"/>
      <c r="C1257" s="993"/>
      <c r="D1257" s="993"/>
      <c r="E1257" s="993"/>
      <c r="F1257" s="993"/>
      <c r="G1257" s="993"/>
      <c r="H1257" s="993"/>
      <c r="I1257" s="993"/>
      <c r="J1257" s="993"/>
      <c r="K1257" s="993"/>
      <c r="L1257" s="993"/>
      <c r="M1257" s="993"/>
      <c r="N1257" s="993"/>
      <c r="O1257" s="993"/>
      <c r="P1257" s="993"/>
      <c r="Q1257" s="993"/>
    </row>
    <row r="1258" spans="1:17">
      <c r="A1258" s="994" t="s">
        <v>1</v>
      </c>
      <c r="B1258" s="997" t="s">
        <v>0</v>
      </c>
      <c r="C1258" s="1000" t="s">
        <v>2</v>
      </c>
      <c r="D1258" s="1000" t="s">
        <v>3</v>
      </c>
      <c r="E1258" s="1000" t="s">
        <v>13</v>
      </c>
      <c r="F1258" s="1004" t="s">
        <v>14</v>
      </c>
      <c r="G1258" s="1005"/>
      <c r="H1258" s="1005"/>
      <c r="I1258" s="1006"/>
      <c r="J1258" s="1000" t="s">
        <v>4</v>
      </c>
      <c r="K1258" s="1000" t="s">
        <v>15</v>
      </c>
      <c r="L1258" s="1000" t="s">
        <v>5</v>
      </c>
      <c r="M1258" s="1000" t="s">
        <v>6</v>
      </c>
      <c r="N1258" s="1000" t="s">
        <v>16</v>
      </c>
      <c r="O1258" s="1007" t="s">
        <v>17</v>
      </c>
      <c r="P1258" s="1000" t="s">
        <v>25</v>
      </c>
      <c r="Q1258" s="1009" t="s">
        <v>26</v>
      </c>
    </row>
    <row r="1259" spans="1:17" ht="33.75">
      <c r="A1259" s="995"/>
      <c r="B1259" s="998"/>
      <c r="C1259" s="1001"/>
      <c r="D1259" s="1003"/>
      <c r="E1259" s="1003"/>
      <c r="F1259" s="600" t="s">
        <v>18</v>
      </c>
      <c r="G1259" s="600" t="s">
        <v>19</v>
      </c>
      <c r="H1259" s="600" t="s">
        <v>20</v>
      </c>
      <c r="I1259" s="600" t="s">
        <v>21</v>
      </c>
      <c r="J1259" s="1003"/>
      <c r="K1259" s="1003"/>
      <c r="L1259" s="1003"/>
      <c r="M1259" s="1003"/>
      <c r="N1259" s="1003"/>
      <c r="O1259" s="1008"/>
      <c r="P1259" s="1003"/>
      <c r="Q1259" s="1010"/>
    </row>
    <row r="1260" spans="1:17" ht="12" thickBot="1">
      <c r="A1260" s="996"/>
      <c r="B1260" s="999"/>
      <c r="C1260" s="1002"/>
      <c r="D1260" s="40" t="s">
        <v>7</v>
      </c>
      <c r="E1260" s="40" t="s">
        <v>8</v>
      </c>
      <c r="F1260" s="40" t="s">
        <v>9</v>
      </c>
      <c r="G1260" s="40" t="s">
        <v>9</v>
      </c>
      <c r="H1260" s="40" t="s">
        <v>9</v>
      </c>
      <c r="I1260" s="40" t="s">
        <v>9</v>
      </c>
      <c r="J1260" s="40" t="s">
        <v>22</v>
      </c>
      <c r="K1260" s="40" t="s">
        <v>9</v>
      </c>
      <c r="L1260" s="40" t="s">
        <v>22</v>
      </c>
      <c r="M1260" s="40" t="s">
        <v>78</v>
      </c>
      <c r="N1260" s="40" t="s">
        <v>10</v>
      </c>
      <c r="O1260" s="40" t="s">
        <v>79</v>
      </c>
      <c r="P1260" s="41" t="s">
        <v>27</v>
      </c>
      <c r="Q1260" s="42" t="s">
        <v>28</v>
      </c>
    </row>
    <row r="1261" spans="1:17">
      <c r="A1261" s="1012" t="s">
        <v>422</v>
      </c>
      <c r="B1261" s="291">
        <v>1</v>
      </c>
      <c r="C1261" s="1631" t="s">
        <v>651</v>
      </c>
      <c r="D1261" s="1273">
        <v>30</v>
      </c>
      <c r="E1261" s="1273">
        <v>1989</v>
      </c>
      <c r="F1261" s="561">
        <v>29.11</v>
      </c>
      <c r="G1261" s="1632" t="s">
        <v>930</v>
      </c>
      <c r="H1261" s="1204">
        <v>4.83</v>
      </c>
      <c r="I1261" s="561">
        <v>20.74</v>
      </c>
      <c r="J1261" s="561">
        <v>1601.5</v>
      </c>
      <c r="K1261" s="561">
        <v>20.74</v>
      </c>
      <c r="L1261" s="561">
        <v>1601.5</v>
      </c>
      <c r="M1261" s="1167">
        <f>K1261/L1261</f>
        <v>1.2950359038401497E-2</v>
      </c>
      <c r="N1261" s="1168">
        <v>311.3</v>
      </c>
      <c r="O1261" s="1169">
        <f>M1261*N1261</f>
        <v>4.0314467686543862</v>
      </c>
      <c r="P1261" s="1169">
        <f>M1261*60*1000</f>
        <v>777.02154230408985</v>
      </c>
      <c r="Q1261" s="1170">
        <f>P1261*N1261/1000</f>
        <v>241.88680611926318</v>
      </c>
    </row>
    <row r="1262" spans="1:17">
      <c r="A1262" s="1013"/>
      <c r="B1262" s="283">
        <v>2</v>
      </c>
      <c r="C1262" s="1631" t="s">
        <v>652</v>
      </c>
      <c r="D1262" s="1273">
        <v>49</v>
      </c>
      <c r="E1262" s="1273">
        <v>1974</v>
      </c>
      <c r="F1262" s="565">
        <v>41.6</v>
      </c>
      <c r="G1262" s="1633" t="s">
        <v>931</v>
      </c>
      <c r="H1262" s="1174">
        <v>7.85</v>
      </c>
      <c r="I1262" s="1174">
        <v>29.28</v>
      </c>
      <c r="J1262" s="565">
        <v>2550.1</v>
      </c>
      <c r="K1262" s="1174">
        <v>29.28</v>
      </c>
      <c r="L1262" s="565">
        <v>2550.1</v>
      </c>
      <c r="M1262" s="564">
        <f t="shared" ref="M1262:M1270" si="226">K1262/L1262</f>
        <v>1.1481902670483511E-2</v>
      </c>
      <c r="N1262" s="1174">
        <v>311.3</v>
      </c>
      <c r="O1262" s="566">
        <f t="shared" ref="O1262:O1270" si="227">M1262*N1262</f>
        <v>3.5743163013215171</v>
      </c>
      <c r="P1262" s="1169">
        <f t="shared" ref="P1262:P1270" si="228">M1262*60*1000</f>
        <v>688.91416022901069</v>
      </c>
      <c r="Q1262" s="567">
        <f t="shared" ref="Q1262:Q1270" si="229">P1262*N1262/1000</f>
        <v>214.45897807929103</v>
      </c>
    </row>
    <row r="1263" spans="1:17">
      <c r="A1263" s="1013"/>
      <c r="B1263" s="283">
        <v>3</v>
      </c>
      <c r="C1263" s="1631" t="s">
        <v>653</v>
      </c>
      <c r="D1263" s="1273">
        <v>30</v>
      </c>
      <c r="E1263" s="1273">
        <v>1989</v>
      </c>
      <c r="F1263" s="565">
        <v>28.75</v>
      </c>
      <c r="G1263" s="1634">
        <v>3.23</v>
      </c>
      <c r="H1263" s="1174">
        <v>4.7699999999999996</v>
      </c>
      <c r="I1263" s="1174">
        <v>20.8</v>
      </c>
      <c r="J1263" s="565">
        <v>1599.2</v>
      </c>
      <c r="K1263" s="1174">
        <v>20.8</v>
      </c>
      <c r="L1263" s="565">
        <v>1599.2</v>
      </c>
      <c r="M1263" s="564">
        <f t="shared" si="226"/>
        <v>1.3006503251625813E-2</v>
      </c>
      <c r="N1263" s="1174">
        <v>311.3</v>
      </c>
      <c r="O1263" s="566">
        <f t="shared" si="227"/>
        <v>4.048924462231116</v>
      </c>
      <c r="P1263" s="1169">
        <f t="shared" si="228"/>
        <v>780.39019509754883</v>
      </c>
      <c r="Q1263" s="567">
        <f t="shared" si="229"/>
        <v>242.93546773386697</v>
      </c>
    </row>
    <row r="1264" spans="1:17">
      <c r="A1264" s="1013"/>
      <c r="B1264" s="283">
        <v>4</v>
      </c>
      <c r="C1264" s="1631" t="s">
        <v>654</v>
      </c>
      <c r="D1264" s="1273">
        <v>30</v>
      </c>
      <c r="E1264" s="1273">
        <v>1993</v>
      </c>
      <c r="F1264" s="565">
        <v>26.78</v>
      </c>
      <c r="G1264" s="1634">
        <v>3.06</v>
      </c>
      <c r="H1264" s="1174">
        <v>4.74</v>
      </c>
      <c r="I1264" s="1174">
        <v>19</v>
      </c>
      <c r="J1264" s="565">
        <v>1596.5</v>
      </c>
      <c r="K1264" s="1174">
        <v>19</v>
      </c>
      <c r="L1264" s="565">
        <v>1596.5</v>
      </c>
      <c r="M1264" s="564">
        <f t="shared" si="226"/>
        <v>1.1901033510804886E-2</v>
      </c>
      <c r="N1264" s="1174">
        <v>311.3</v>
      </c>
      <c r="O1264" s="566">
        <f t="shared" si="227"/>
        <v>3.704791731913561</v>
      </c>
      <c r="P1264" s="1169">
        <f t="shared" si="228"/>
        <v>714.06201064829327</v>
      </c>
      <c r="Q1264" s="567">
        <f t="shared" si="229"/>
        <v>222.28750391481373</v>
      </c>
    </row>
    <row r="1265" spans="1:17">
      <c r="A1265" s="1013"/>
      <c r="B1265" s="283">
        <v>5</v>
      </c>
      <c r="C1265" s="1631" t="s">
        <v>655</v>
      </c>
      <c r="D1265" s="1273">
        <v>30</v>
      </c>
      <c r="E1265" s="1273">
        <v>1993</v>
      </c>
      <c r="F1265" s="565">
        <v>27.61</v>
      </c>
      <c r="G1265" s="1634">
        <v>3.85</v>
      </c>
      <c r="H1265" s="1174">
        <v>4.79</v>
      </c>
      <c r="I1265" s="1174">
        <v>18.96</v>
      </c>
      <c r="J1265" s="565">
        <v>1614.9</v>
      </c>
      <c r="K1265" s="1174">
        <v>18.96</v>
      </c>
      <c r="L1265" s="565">
        <v>1614.9</v>
      </c>
      <c r="M1265" s="564">
        <f t="shared" si="226"/>
        <v>1.1740665056659855E-2</v>
      </c>
      <c r="N1265" s="1174">
        <v>311.3</v>
      </c>
      <c r="O1265" s="566">
        <f t="shared" si="227"/>
        <v>3.6548690321382131</v>
      </c>
      <c r="P1265" s="1169">
        <f t="shared" si="228"/>
        <v>704.43990339959123</v>
      </c>
      <c r="Q1265" s="567">
        <f t="shared" si="229"/>
        <v>219.29214192829275</v>
      </c>
    </row>
    <row r="1266" spans="1:17">
      <c r="A1266" s="1013"/>
      <c r="B1266" s="283">
        <v>6</v>
      </c>
      <c r="C1266" s="1631" t="s">
        <v>656</v>
      </c>
      <c r="D1266" s="1273">
        <v>30</v>
      </c>
      <c r="E1266" s="1273">
        <v>1992</v>
      </c>
      <c r="F1266" s="565">
        <v>23.71</v>
      </c>
      <c r="G1266" s="1634">
        <v>2.77</v>
      </c>
      <c r="H1266" s="1174">
        <v>4.5599999999999996</v>
      </c>
      <c r="I1266" s="1174">
        <v>16.37</v>
      </c>
      <c r="J1266" s="565">
        <v>1616.9</v>
      </c>
      <c r="K1266" s="1174">
        <v>16.37</v>
      </c>
      <c r="L1266" s="565">
        <v>1616.9</v>
      </c>
      <c r="M1266" s="564">
        <f t="shared" si="226"/>
        <v>1.0124311954975571E-2</v>
      </c>
      <c r="N1266" s="1174">
        <v>311.3</v>
      </c>
      <c r="O1266" s="566">
        <f t="shared" si="227"/>
        <v>3.1516983115838952</v>
      </c>
      <c r="P1266" s="1169">
        <f t="shared" si="228"/>
        <v>607.45871729853434</v>
      </c>
      <c r="Q1266" s="567">
        <f t="shared" si="229"/>
        <v>189.10189869503375</v>
      </c>
    </row>
    <row r="1267" spans="1:17">
      <c r="A1267" s="1013"/>
      <c r="B1267" s="283">
        <v>7</v>
      </c>
      <c r="C1267" s="1631" t="s">
        <v>657</v>
      </c>
      <c r="D1267" s="1273">
        <v>45</v>
      </c>
      <c r="E1267" s="1273">
        <v>1985</v>
      </c>
      <c r="F1267" s="565">
        <v>33.39</v>
      </c>
      <c r="G1267" s="1634">
        <v>4.75</v>
      </c>
      <c r="H1267" s="1174">
        <v>7.21</v>
      </c>
      <c r="I1267" s="1174">
        <v>21.44</v>
      </c>
      <c r="J1267" s="565">
        <v>2283.6999999999998</v>
      </c>
      <c r="K1267" s="1174">
        <v>21.44</v>
      </c>
      <c r="L1267" s="565">
        <v>2283.6999999999998</v>
      </c>
      <c r="M1267" s="564">
        <f t="shared" si="226"/>
        <v>9.3882734159478048E-3</v>
      </c>
      <c r="N1267" s="1174">
        <v>311.3</v>
      </c>
      <c r="O1267" s="566">
        <f t="shared" si="227"/>
        <v>2.9225695143845516</v>
      </c>
      <c r="P1267" s="1169">
        <f t="shared" si="228"/>
        <v>563.29640495686829</v>
      </c>
      <c r="Q1267" s="567">
        <f t="shared" si="229"/>
        <v>175.35417086307311</v>
      </c>
    </row>
    <row r="1268" spans="1:17">
      <c r="A1268" s="1013"/>
      <c r="B1268" s="283">
        <v>8</v>
      </c>
      <c r="C1268" s="1631" t="s">
        <v>658</v>
      </c>
      <c r="D1268" s="1273">
        <v>37</v>
      </c>
      <c r="E1268" s="1273">
        <v>1972</v>
      </c>
      <c r="F1268" s="565">
        <v>30.73</v>
      </c>
      <c r="G1268" s="1634">
        <v>2.83</v>
      </c>
      <c r="H1268" s="1174">
        <v>5.89</v>
      </c>
      <c r="I1268" s="1174">
        <v>21.98</v>
      </c>
      <c r="J1268" s="565">
        <v>1935.1</v>
      </c>
      <c r="K1268" s="1174">
        <v>21.98</v>
      </c>
      <c r="L1268" s="565">
        <v>1935.1</v>
      </c>
      <c r="M1268" s="564">
        <f t="shared" si="226"/>
        <v>1.1358586119580384E-2</v>
      </c>
      <c r="N1268" s="1174">
        <v>311.3</v>
      </c>
      <c r="O1268" s="566">
        <f t="shared" si="227"/>
        <v>3.5359278590253735</v>
      </c>
      <c r="P1268" s="1169">
        <f t="shared" si="228"/>
        <v>681.51516717482309</v>
      </c>
      <c r="Q1268" s="567">
        <f t="shared" si="229"/>
        <v>212.15567154152242</v>
      </c>
    </row>
    <row r="1269" spans="1:17">
      <c r="A1269" s="1013"/>
      <c r="B1269" s="283">
        <v>9</v>
      </c>
      <c r="C1269" s="1631" t="s">
        <v>659</v>
      </c>
      <c r="D1269" s="1273">
        <v>45</v>
      </c>
      <c r="E1269" s="1273">
        <v>1980</v>
      </c>
      <c r="F1269" s="565">
        <v>38.74</v>
      </c>
      <c r="G1269" s="1634">
        <v>4.87</v>
      </c>
      <c r="H1269" s="1174">
        <v>7.16</v>
      </c>
      <c r="I1269" s="1174">
        <v>26.67</v>
      </c>
      <c r="J1269" s="565">
        <v>2298</v>
      </c>
      <c r="K1269" s="1174">
        <v>26.67</v>
      </c>
      <c r="L1269" s="565">
        <v>2298</v>
      </c>
      <c r="M1269" s="564">
        <f t="shared" si="226"/>
        <v>1.1605744125326372E-2</v>
      </c>
      <c r="N1269" s="1174">
        <v>311.3</v>
      </c>
      <c r="O1269" s="566">
        <f t="shared" si="227"/>
        <v>3.6128681462140997</v>
      </c>
      <c r="P1269" s="1169">
        <f t="shared" si="228"/>
        <v>696.3446475195824</v>
      </c>
      <c r="Q1269" s="567">
        <f t="shared" si="229"/>
        <v>216.77208877284602</v>
      </c>
    </row>
    <row r="1270" spans="1:17" ht="12" thickBot="1">
      <c r="A1270" s="1014"/>
      <c r="B1270" s="287">
        <v>10</v>
      </c>
      <c r="C1270" s="1631" t="s">
        <v>280</v>
      </c>
      <c r="D1270" s="1273">
        <v>45</v>
      </c>
      <c r="E1270" s="1273">
        <v>1985</v>
      </c>
      <c r="F1270" s="1195">
        <v>14.1</v>
      </c>
      <c r="G1270" s="1635">
        <v>1.02</v>
      </c>
      <c r="H1270" s="1197">
        <v>1.92</v>
      </c>
      <c r="I1270" s="1197">
        <v>11.16</v>
      </c>
      <c r="J1270" s="1195">
        <v>672.3</v>
      </c>
      <c r="K1270" s="1197">
        <v>11.16</v>
      </c>
      <c r="L1270" s="1195">
        <v>672.3</v>
      </c>
      <c r="M1270" s="1196">
        <f t="shared" si="226"/>
        <v>1.6599732262382864E-2</v>
      </c>
      <c r="N1270" s="1197">
        <v>311.3</v>
      </c>
      <c r="O1270" s="1198">
        <f t="shared" si="227"/>
        <v>5.1674966532797857</v>
      </c>
      <c r="P1270" s="1198">
        <f t="shared" si="228"/>
        <v>995.98393574297188</v>
      </c>
      <c r="Q1270" s="1199">
        <f t="shared" si="229"/>
        <v>310.04979919678721</v>
      </c>
    </row>
    <row r="1271" spans="1:17" ht="11.25" customHeight="1">
      <c r="A1271" s="980" t="s">
        <v>317</v>
      </c>
      <c r="B1271" s="24">
        <v>1</v>
      </c>
      <c r="C1271" s="1636" t="s">
        <v>660</v>
      </c>
      <c r="D1271" s="1637">
        <v>20</v>
      </c>
      <c r="E1271" s="1637">
        <v>1975</v>
      </c>
      <c r="F1271" s="1477">
        <v>20.43</v>
      </c>
      <c r="G1271" s="1638">
        <v>3.15</v>
      </c>
      <c r="H1271" s="1348">
        <v>3.21</v>
      </c>
      <c r="I1271" s="1348">
        <v>14.07</v>
      </c>
      <c r="J1271" s="708">
        <v>1032.3</v>
      </c>
      <c r="K1271" s="1348">
        <v>14.07</v>
      </c>
      <c r="L1271" s="708">
        <v>1032.3</v>
      </c>
      <c r="M1271" s="1179">
        <f>K1271/L1271</f>
        <v>1.3629758791049114E-2</v>
      </c>
      <c r="N1271" s="1180">
        <v>311.3</v>
      </c>
      <c r="O1271" s="1181">
        <f>M1271*N1271</f>
        <v>4.2429439116535894</v>
      </c>
      <c r="P1271" s="1181">
        <f>M1271*60*1000</f>
        <v>817.7855274629469</v>
      </c>
      <c r="Q1271" s="1182">
        <f>P1271*N1271/1000</f>
        <v>254.57663469921539</v>
      </c>
    </row>
    <row r="1272" spans="1:17" ht="12.75" customHeight="1">
      <c r="A1272" s="981"/>
      <c r="B1272" s="26">
        <v>2</v>
      </c>
      <c r="C1272" s="1636" t="s">
        <v>661</v>
      </c>
      <c r="D1272" s="1637">
        <v>18</v>
      </c>
      <c r="E1272" s="1637">
        <v>1987</v>
      </c>
      <c r="F1272" s="1479">
        <v>18.899999999999999</v>
      </c>
      <c r="G1272" s="1639">
        <v>2.21</v>
      </c>
      <c r="H1272" s="1186">
        <v>2.4</v>
      </c>
      <c r="I1272" s="1186">
        <v>14.29</v>
      </c>
      <c r="J1272" s="570">
        <v>650.79999999999995</v>
      </c>
      <c r="K1272" s="1186">
        <v>14.29</v>
      </c>
      <c r="L1272" s="570">
        <v>650.79999999999995</v>
      </c>
      <c r="M1272" s="569">
        <f t="shared" ref="M1272:M1280" si="230">K1272/L1272</f>
        <v>2.1957590657652119E-2</v>
      </c>
      <c r="N1272" s="1186">
        <v>311.3</v>
      </c>
      <c r="O1272" s="571">
        <f t="shared" ref="O1272:O1280" si="231">M1272*N1272</f>
        <v>6.8353979717271054</v>
      </c>
      <c r="P1272" s="1181">
        <f t="shared" ref="P1272:P1280" si="232">M1272*60*1000</f>
        <v>1317.4554394591271</v>
      </c>
      <c r="Q1272" s="572">
        <f t="shared" ref="Q1272:Q1280" si="233">P1272*N1272/1000</f>
        <v>410.12387830362627</v>
      </c>
    </row>
    <row r="1273" spans="1:17" ht="12.75" customHeight="1">
      <c r="A1273" s="981"/>
      <c r="B1273" s="26">
        <v>3</v>
      </c>
      <c r="C1273" s="1636" t="s">
        <v>662</v>
      </c>
      <c r="D1273" s="1637">
        <v>9</v>
      </c>
      <c r="E1273" s="1637">
        <v>1990</v>
      </c>
      <c r="F1273" s="1479">
        <v>11.1</v>
      </c>
      <c r="G1273" s="1639">
        <v>0.91</v>
      </c>
      <c r="H1273" s="1186">
        <v>1.44</v>
      </c>
      <c r="I1273" s="1186">
        <v>8.75</v>
      </c>
      <c r="J1273" s="570">
        <v>513.4</v>
      </c>
      <c r="K1273" s="1186">
        <v>8.75</v>
      </c>
      <c r="L1273" s="570">
        <v>513.4</v>
      </c>
      <c r="M1273" s="569">
        <f t="shared" si="230"/>
        <v>1.7043241137514608E-2</v>
      </c>
      <c r="N1273" s="1186">
        <v>311.3</v>
      </c>
      <c r="O1273" s="571">
        <f t="shared" si="231"/>
        <v>5.3055609661082981</v>
      </c>
      <c r="P1273" s="1181">
        <f t="shared" si="232"/>
        <v>1022.5944682508765</v>
      </c>
      <c r="Q1273" s="572">
        <f t="shared" si="233"/>
        <v>318.33365796649787</v>
      </c>
    </row>
    <row r="1274" spans="1:17" ht="12.75" customHeight="1">
      <c r="A1274" s="981"/>
      <c r="B1274" s="26">
        <v>4</v>
      </c>
      <c r="C1274" s="1636" t="s">
        <v>663</v>
      </c>
      <c r="D1274" s="1637">
        <v>20</v>
      </c>
      <c r="E1274" s="1637">
        <v>1985</v>
      </c>
      <c r="F1274" s="1479">
        <v>20.81</v>
      </c>
      <c r="G1274" s="1639">
        <v>1.95</v>
      </c>
      <c r="H1274" s="1186">
        <v>3.05</v>
      </c>
      <c r="I1274" s="1186">
        <v>15.81</v>
      </c>
      <c r="J1274" s="570">
        <v>1056.2</v>
      </c>
      <c r="K1274" s="1186">
        <v>15.81</v>
      </c>
      <c r="L1274" s="570">
        <v>1056.2</v>
      </c>
      <c r="M1274" s="569">
        <f t="shared" si="230"/>
        <v>1.4968755917439878E-2</v>
      </c>
      <c r="N1274" s="1186">
        <v>311.3</v>
      </c>
      <c r="O1274" s="571">
        <f t="shared" si="231"/>
        <v>4.6597737170990339</v>
      </c>
      <c r="P1274" s="1181">
        <f t="shared" si="232"/>
        <v>898.12535504639266</v>
      </c>
      <c r="Q1274" s="572">
        <f t="shared" si="233"/>
        <v>279.58642302594205</v>
      </c>
    </row>
    <row r="1275" spans="1:17" ht="12.75" customHeight="1">
      <c r="A1275" s="981"/>
      <c r="B1275" s="26">
        <v>5</v>
      </c>
      <c r="C1275" s="1636" t="s">
        <v>664</v>
      </c>
      <c r="D1275" s="1637">
        <v>20</v>
      </c>
      <c r="E1275" s="1637">
        <v>1985</v>
      </c>
      <c r="F1275" s="1479">
        <v>20.96</v>
      </c>
      <c r="G1275" s="1639">
        <v>2.83</v>
      </c>
      <c r="H1275" s="1186">
        <v>3.21</v>
      </c>
      <c r="I1275" s="1186">
        <v>14.92</v>
      </c>
      <c r="J1275" s="570">
        <v>1056.3</v>
      </c>
      <c r="K1275" s="1186">
        <v>14.92</v>
      </c>
      <c r="L1275" s="570">
        <v>1056.3</v>
      </c>
      <c r="M1275" s="569">
        <f t="shared" si="230"/>
        <v>1.4124775158572377E-2</v>
      </c>
      <c r="N1275" s="1186">
        <v>311.3</v>
      </c>
      <c r="O1275" s="571">
        <f t="shared" si="231"/>
        <v>4.3970425068635812</v>
      </c>
      <c r="P1275" s="1181">
        <f t="shared" si="232"/>
        <v>847.48650951434252</v>
      </c>
      <c r="Q1275" s="572">
        <f t="shared" si="233"/>
        <v>263.8225504118148</v>
      </c>
    </row>
    <row r="1276" spans="1:17" ht="12.75" customHeight="1">
      <c r="A1276" s="981"/>
      <c r="B1276" s="26">
        <v>6</v>
      </c>
      <c r="C1276" s="1636" t="s">
        <v>665</v>
      </c>
      <c r="D1276" s="1637">
        <v>20</v>
      </c>
      <c r="E1276" s="1637">
        <v>1974</v>
      </c>
      <c r="F1276" s="1479">
        <v>15.58</v>
      </c>
      <c r="G1276" s="1639">
        <v>0.99</v>
      </c>
      <c r="H1276" s="1186">
        <v>2.63</v>
      </c>
      <c r="I1276" s="1186">
        <v>12.233000000000001</v>
      </c>
      <c r="J1276" s="570">
        <v>948.5</v>
      </c>
      <c r="K1276" s="1186">
        <v>15.77</v>
      </c>
      <c r="L1276" s="570">
        <v>948.5</v>
      </c>
      <c r="M1276" s="569">
        <f t="shared" si="230"/>
        <v>1.6626251976805482E-2</v>
      </c>
      <c r="N1276" s="1186">
        <v>311.3</v>
      </c>
      <c r="O1276" s="571">
        <f t="shared" si="231"/>
        <v>5.1757522403795466</v>
      </c>
      <c r="P1276" s="1181">
        <f t="shared" si="232"/>
        <v>997.57511860832892</v>
      </c>
      <c r="Q1276" s="572">
        <f t="shared" si="233"/>
        <v>310.54513442277278</v>
      </c>
    </row>
    <row r="1277" spans="1:17" ht="12.75" customHeight="1">
      <c r="A1277" s="981"/>
      <c r="B1277" s="26">
        <v>7</v>
      </c>
      <c r="C1277" s="1636" t="s">
        <v>666</v>
      </c>
      <c r="D1277" s="1637">
        <v>20</v>
      </c>
      <c r="E1277" s="1637">
        <v>1978</v>
      </c>
      <c r="F1277" s="1479">
        <v>21.25</v>
      </c>
      <c r="G1277" s="1639">
        <v>1.53</v>
      </c>
      <c r="H1277" s="1186">
        <v>3.2</v>
      </c>
      <c r="I1277" s="1186">
        <v>16.52</v>
      </c>
      <c r="J1277" s="570">
        <v>910.7</v>
      </c>
      <c r="K1277" s="1186">
        <v>16.52</v>
      </c>
      <c r="L1277" s="570">
        <v>910.7</v>
      </c>
      <c r="M1277" s="569">
        <f t="shared" si="230"/>
        <v>1.813989239046887E-2</v>
      </c>
      <c r="N1277" s="1186">
        <v>311.3</v>
      </c>
      <c r="O1277" s="571">
        <f t="shared" si="231"/>
        <v>5.6469485011529592</v>
      </c>
      <c r="P1277" s="1181">
        <f t="shared" si="232"/>
        <v>1088.3935434281323</v>
      </c>
      <c r="Q1277" s="572">
        <f t="shared" si="233"/>
        <v>338.8169100691776</v>
      </c>
    </row>
    <row r="1278" spans="1:17" ht="12.75" customHeight="1">
      <c r="A1278" s="981"/>
      <c r="B1278" s="26">
        <v>8</v>
      </c>
      <c r="C1278" s="1636" t="s">
        <v>667</v>
      </c>
      <c r="D1278" s="1637">
        <v>10</v>
      </c>
      <c r="E1278" s="1637">
        <v>1983</v>
      </c>
      <c r="F1278" s="1479">
        <v>15.01</v>
      </c>
      <c r="G1278" s="1639">
        <v>1.87</v>
      </c>
      <c r="H1278" s="1186">
        <v>1.6</v>
      </c>
      <c r="I1278" s="1186">
        <v>11.54</v>
      </c>
      <c r="J1278" s="570">
        <v>681.4</v>
      </c>
      <c r="K1278" s="1186">
        <v>11.54</v>
      </c>
      <c r="L1278" s="570">
        <v>681.4</v>
      </c>
      <c r="M1278" s="569">
        <f t="shared" si="230"/>
        <v>1.6935720575286174E-2</v>
      </c>
      <c r="N1278" s="1186">
        <v>311.3</v>
      </c>
      <c r="O1278" s="571">
        <f t="shared" si="231"/>
        <v>5.272089815086586</v>
      </c>
      <c r="P1278" s="1181">
        <f t="shared" si="232"/>
        <v>1016.1432345171704</v>
      </c>
      <c r="Q1278" s="572">
        <f t="shared" si="233"/>
        <v>316.32538890519515</v>
      </c>
    </row>
    <row r="1279" spans="1:17" ht="13.5" customHeight="1">
      <c r="A1279" s="981"/>
      <c r="B1279" s="26">
        <v>9</v>
      </c>
      <c r="C1279" s="1636" t="s">
        <v>668</v>
      </c>
      <c r="D1279" s="1637">
        <v>30</v>
      </c>
      <c r="E1279" s="1637">
        <v>1980</v>
      </c>
      <c r="F1279" s="1479">
        <v>26.27</v>
      </c>
      <c r="G1279" s="1639">
        <v>3.29</v>
      </c>
      <c r="H1279" s="1186">
        <v>4.6399999999999997</v>
      </c>
      <c r="I1279" s="1186">
        <v>18.34</v>
      </c>
      <c r="J1279" s="1183">
        <v>1516.48</v>
      </c>
      <c r="K1279" s="1186">
        <v>18.34</v>
      </c>
      <c r="L1279" s="1183">
        <v>1516.48</v>
      </c>
      <c r="M1279" s="569">
        <f t="shared" si="230"/>
        <v>1.2093796159527326E-2</v>
      </c>
      <c r="N1279" s="1183">
        <v>311.3</v>
      </c>
      <c r="O1279" s="571">
        <f t="shared" si="231"/>
        <v>3.7647987444608568</v>
      </c>
      <c r="P1279" s="1181">
        <f t="shared" si="232"/>
        <v>725.62776957163953</v>
      </c>
      <c r="Q1279" s="572">
        <f t="shared" si="233"/>
        <v>225.88792466765139</v>
      </c>
    </row>
    <row r="1280" spans="1:17" ht="13.5" customHeight="1" thickBot="1">
      <c r="A1280" s="982"/>
      <c r="B1280" s="27">
        <v>10</v>
      </c>
      <c r="C1280" s="1636" t="s">
        <v>281</v>
      </c>
      <c r="D1280" s="1637">
        <v>20</v>
      </c>
      <c r="E1280" s="1637">
        <v>1985</v>
      </c>
      <c r="F1280" s="1486">
        <v>21.7</v>
      </c>
      <c r="G1280" s="1640">
        <v>1.7</v>
      </c>
      <c r="H1280" s="1335">
        <v>3.2</v>
      </c>
      <c r="I1280" s="1335">
        <v>16.8</v>
      </c>
      <c r="J1280" s="1630">
        <v>1072.5999999999999</v>
      </c>
      <c r="K1280" s="1335">
        <v>16.8</v>
      </c>
      <c r="L1280" s="1630">
        <v>1072.5999999999999</v>
      </c>
      <c r="M1280" s="1334">
        <f t="shared" si="230"/>
        <v>1.5662875256386353E-2</v>
      </c>
      <c r="N1280" s="1630">
        <v>311.3</v>
      </c>
      <c r="O1280" s="1336">
        <f t="shared" si="231"/>
        <v>4.8758530673130718</v>
      </c>
      <c r="P1280" s="1336">
        <f t="shared" si="232"/>
        <v>939.77251538318114</v>
      </c>
      <c r="Q1280" s="1337">
        <f t="shared" si="233"/>
        <v>292.5511840387843</v>
      </c>
    </row>
    <row r="1284" spans="1:17" ht="15">
      <c r="A1284" s="1011" t="s">
        <v>456</v>
      </c>
      <c r="B1284" s="1011"/>
      <c r="C1284" s="1011"/>
      <c r="D1284" s="1011"/>
      <c r="E1284" s="1011"/>
      <c r="F1284" s="1011"/>
      <c r="G1284" s="1011"/>
      <c r="H1284" s="1011"/>
      <c r="I1284" s="1011"/>
      <c r="J1284" s="1011"/>
      <c r="K1284" s="1011"/>
      <c r="L1284" s="1011"/>
      <c r="M1284" s="1011"/>
      <c r="N1284" s="1011"/>
      <c r="O1284" s="1011"/>
      <c r="P1284" s="1011"/>
      <c r="Q1284" s="1011"/>
    </row>
    <row r="1285" spans="1:17" ht="13.5" thickBot="1">
      <c r="A1285" s="993" t="s">
        <v>929</v>
      </c>
      <c r="B1285" s="993"/>
      <c r="C1285" s="993"/>
      <c r="D1285" s="993"/>
      <c r="E1285" s="993"/>
      <c r="F1285" s="993"/>
      <c r="G1285" s="993"/>
      <c r="H1285" s="993"/>
      <c r="I1285" s="993"/>
      <c r="J1285" s="993"/>
      <c r="K1285" s="993"/>
      <c r="L1285" s="993"/>
      <c r="M1285" s="993"/>
      <c r="N1285" s="993"/>
      <c r="O1285" s="993"/>
      <c r="P1285" s="993"/>
      <c r="Q1285" s="993"/>
    </row>
    <row r="1286" spans="1:17">
      <c r="A1286" s="994" t="s">
        <v>1</v>
      </c>
      <c r="B1286" s="997" t="s">
        <v>0</v>
      </c>
      <c r="C1286" s="1000" t="s">
        <v>2</v>
      </c>
      <c r="D1286" s="1000" t="s">
        <v>3</v>
      </c>
      <c r="E1286" s="1000" t="s">
        <v>13</v>
      </c>
      <c r="F1286" s="1004" t="s">
        <v>14</v>
      </c>
      <c r="G1286" s="1005"/>
      <c r="H1286" s="1005"/>
      <c r="I1286" s="1006"/>
      <c r="J1286" s="1000" t="s">
        <v>4</v>
      </c>
      <c r="K1286" s="1000" t="s">
        <v>15</v>
      </c>
      <c r="L1286" s="1000" t="s">
        <v>5</v>
      </c>
      <c r="M1286" s="1000" t="s">
        <v>6</v>
      </c>
      <c r="N1286" s="1000" t="s">
        <v>16</v>
      </c>
      <c r="O1286" s="1007" t="s">
        <v>17</v>
      </c>
      <c r="P1286" s="1000" t="s">
        <v>25</v>
      </c>
      <c r="Q1286" s="1009" t="s">
        <v>26</v>
      </c>
    </row>
    <row r="1287" spans="1:17" ht="33.75">
      <c r="A1287" s="995"/>
      <c r="B1287" s="998"/>
      <c r="C1287" s="1001"/>
      <c r="D1287" s="1003"/>
      <c r="E1287" s="1003"/>
      <c r="F1287" s="598" t="s">
        <v>18</v>
      </c>
      <c r="G1287" s="598" t="s">
        <v>19</v>
      </c>
      <c r="H1287" s="598" t="s">
        <v>20</v>
      </c>
      <c r="I1287" s="598" t="s">
        <v>21</v>
      </c>
      <c r="J1287" s="1003"/>
      <c r="K1287" s="1003"/>
      <c r="L1287" s="1003"/>
      <c r="M1287" s="1003"/>
      <c r="N1287" s="1003"/>
      <c r="O1287" s="1008"/>
      <c r="P1287" s="1003"/>
      <c r="Q1287" s="1010"/>
    </row>
    <row r="1288" spans="1:17" ht="12" thickBot="1">
      <c r="A1288" s="995"/>
      <c r="B1288" s="998"/>
      <c r="C1288" s="1001"/>
      <c r="D1288" s="9" t="s">
        <v>7</v>
      </c>
      <c r="E1288" s="9" t="s">
        <v>8</v>
      </c>
      <c r="F1288" s="9" t="s">
        <v>9</v>
      </c>
      <c r="G1288" s="9" t="s">
        <v>9</v>
      </c>
      <c r="H1288" s="9" t="s">
        <v>9</v>
      </c>
      <c r="I1288" s="9" t="s">
        <v>9</v>
      </c>
      <c r="J1288" s="9" t="s">
        <v>22</v>
      </c>
      <c r="K1288" s="9" t="s">
        <v>9</v>
      </c>
      <c r="L1288" s="9" t="s">
        <v>22</v>
      </c>
      <c r="M1288" s="9" t="s">
        <v>23</v>
      </c>
      <c r="N1288" s="9" t="s">
        <v>10</v>
      </c>
      <c r="O1288" s="9" t="s">
        <v>24</v>
      </c>
      <c r="P1288" s="22" t="s">
        <v>27</v>
      </c>
      <c r="Q1288" s="10" t="s">
        <v>28</v>
      </c>
    </row>
    <row r="1289" spans="1:17">
      <c r="A1289" s="983" t="s">
        <v>11</v>
      </c>
      <c r="B1289" s="17">
        <v>1</v>
      </c>
      <c r="C1289" s="509"/>
      <c r="D1289" s="370"/>
      <c r="E1289" s="370"/>
      <c r="F1289" s="547"/>
      <c r="G1289" s="547"/>
      <c r="H1289" s="547"/>
      <c r="I1289" s="547"/>
      <c r="J1289" s="511"/>
      <c r="K1289" s="548"/>
      <c r="L1289" s="511"/>
      <c r="M1289" s="510"/>
      <c r="N1289" s="511"/>
      <c r="O1289" s="375"/>
      <c r="P1289" s="375"/>
      <c r="Q1289" s="376"/>
    </row>
    <row r="1290" spans="1:17">
      <c r="A1290" s="984"/>
      <c r="B1290" s="18">
        <v>2</v>
      </c>
      <c r="C1290" s="430"/>
      <c r="D1290" s="377"/>
      <c r="E1290" s="377"/>
      <c r="F1290" s="544"/>
      <c r="G1290" s="544"/>
      <c r="H1290" s="544"/>
      <c r="I1290" s="544"/>
      <c r="J1290" s="477"/>
      <c r="K1290" s="494"/>
      <c r="L1290" s="477"/>
      <c r="M1290" s="431"/>
      <c r="N1290" s="477"/>
      <c r="O1290" s="382"/>
      <c r="P1290" s="382"/>
      <c r="Q1290" s="383"/>
    </row>
    <row r="1291" spans="1:17">
      <c r="A1291" s="984"/>
      <c r="B1291" s="18">
        <v>3</v>
      </c>
      <c r="C1291" s="430"/>
      <c r="D1291" s="377"/>
      <c r="E1291" s="377"/>
      <c r="F1291" s="544"/>
      <c r="G1291" s="544"/>
      <c r="H1291" s="544"/>
      <c r="I1291" s="544"/>
      <c r="J1291" s="477"/>
      <c r="K1291" s="494"/>
      <c r="L1291" s="477"/>
      <c r="M1291" s="431"/>
      <c r="N1291" s="477"/>
      <c r="O1291" s="382"/>
      <c r="P1291" s="382"/>
      <c r="Q1291" s="383"/>
    </row>
    <row r="1292" spans="1:17">
      <c r="A1292" s="984"/>
      <c r="B1292" s="18">
        <v>4</v>
      </c>
      <c r="C1292" s="430"/>
      <c r="D1292" s="377"/>
      <c r="E1292" s="377"/>
      <c r="F1292" s="544"/>
      <c r="G1292" s="544"/>
      <c r="H1292" s="544"/>
      <c r="I1292" s="544"/>
      <c r="J1292" s="477"/>
      <c r="K1292" s="494"/>
      <c r="L1292" s="477"/>
      <c r="M1292" s="431"/>
      <c r="N1292" s="477"/>
      <c r="O1292" s="382"/>
      <c r="P1292" s="382"/>
      <c r="Q1292" s="383"/>
    </row>
    <row r="1293" spans="1:17">
      <c r="A1293" s="984"/>
      <c r="B1293" s="18">
        <v>5</v>
      </c>
      <c r="C1293" s="430"/>
      <c r="D1293" s="377"/>
      <c r="E1293" s="377"/>
      <c r="F1293" s="544"/>
      <c r="G1293" s="544"/>
      <c r="H1293" s="544"/>
      <c r="I1293" s="544"/>
      <c r="J1293" s="477"/>
      <c r="K1293" s="494"/>
      <c r="L1293" s="477"/>
      <c r="M1293" s="431"/>
      <c r="N1293" s="477"/>
      <c r="O1293" s="382"/>
      <c r="P1293" s="382"/>
      <c r="Q1293" s="383"/>
    </row>
    <row r="1294" spans="1:17">
      <c r="A1294" s="984"/>
      <c r="B1294" s="18">
        <v>6</v>
      </c>
      <c r="C1294" s="430"/>
      <c r="D1294" s="377"/>
      <c r="E1294" s="377"/>
      <c r="F1294" s="544"/>
      <c r="G1294" s="544"/>
      <c r="H1294" s="544"/>
      <c r="I1294" s="544"/>
      <c r="J1294" s="477"/>
      <c r="K1294" s="494"/>
      <c r="L1294" s="477"/>
      <c r="M1294" s="431"/>
      <c r="N1294" s="477"/>
      <c r="O1294" s="382"/>
      <c r="P1294" s="382"/>
      <c r="Q1294" s="383"/>
    </row>
    <row r="1295" spans="1:17">
      <c r="A1295" s="984"/>
      <c r="B1295" s="18">
        <v>7</v>
      </c>
      <c r="C1295" s="430"/>
      <c r="D1295" s="377"/>
      <c r="E1295" s="377"/>
      <c r="F1295" s="544"/>
      <c r="G1295" s="544"/>
      <c r="H1295" s="544"/>
      <c r="I1295" s="544"/>
      <c r="J1295" s="477"/>
      <c r="K1295" s="494"/>
      <c r="L1295" s="477"/>
      <c r="M1295" s="431"/>
      <c r="N1295" s="477"/>
      <c r="O1295" s="382"/>
      <c r="P1295" s="382"/>
      <c r="Q1295" s="383"/>
    </row>
    <row r="1296" spans="1:17">
      <c r="A1296" s="984"/>
      <c r="B1296" s="18">
        <v>8</v>
      </c>
      <c r="C1296" s="430"/>
      <c r="D1296" s="377"/>
      <c r="E1296" s="377"/>
      <c r="F1296" s="544"/>
      <c r="G1296" s="544"/>
      <c r="H1296" s="544"/>
      <c r="I1296" s="544"/>
      <c r="J1296" s="477"/>
      <c r="K1296" s="494"/>
      <c r="L1296" s="477"/>
      <c r="M1296" s="431"/>
      <c r="N1296" s="477"/>
      <c r="O1296" s="382"/>
      <c r="P1296" s="382"/>
      <c r="Q1296" s="383"/>
    </row>
    <row r="1297" spans="1:17">
      <c r="A1297" s="984"/>
      <c r="B1297" s="18">
        <v>9</v>
      </c>
      <c r="C1297" s="430"/>
      <c r="D1297" s="377"/>
      <c r="E1297" s="377"/>
      <c r="F1297" s="544"/>
      <c r="G1297" s="544"/>
      <c r="H1297" s="544"/>
      <c r="I1297" s="544"/>
      <c r="J1297" s="477"/>
      <c r="K1297" s="494"/>
      <c r="L1297" s="477"/>
      <c r="M1297" s="431"/>
      <c r="N1297" s="477"/>
      <c r="O1297" s="382"/>
      <c r="P1297" s="382"/>
      <c r="Q1297" s="383"/>
    </row>
    <row r="1298" spans="1:17" ht="12" thickBot="1">
      <c r="A1298" s="985"/>
      <c r="B1298" s="44">
        <v>10</v>
      </c>
      <c r="C1298" s="432"/>
      <c r="D1298" s="433"/>
      <c r="E1298" s="433"/>
      <c r="F1298" s="545"/>
      <c r="G1298" s="545"/>
      <c r="H1298" s="545"/>
      <c r="I1298" s="545"/>
      <c r="J1298" s="435"/>
      <c r="K1298" s="495"/>
      <c r="L1298" s="435"/>
      <c r="M1298" s="434"/>
      <c r="N1298" s="435"/>
      <c r="O1298" s="436"/>
      <c r="P1298" s="436"/>
      <c r="Q1298" s="437"/>
    </row>
    <row r="1299" spans="1:17">
      <c r="A1299" s="986" t="s">
        <v>29</v>
      </c>
      <c r="B1299" s="266">
        <v>1</v>
      </c>
      <c r="C1299" s="1674" t="s">
        <v>516</v>
      </c>
      <c r="D1299" s="1589">
        <v>12</v>
      </c>
      <c r="E1299" s="1589">
        <v>1986</v>
      </c>
      <c r="F1299" s="1151">
        <v>6.8490000000000002</v>
      </c>
      <c r="G1299" s="1151">
        <v>0.42487999999999998</v>
      </c>
      <c r="H1299" s="1151">
        <v>1.28</v>
      </c>
      <c r="I1299" s="1151">
        <v>5.1440000000000001</v>
      </c>
      <c r="J1299" s="1151">
        <v>682.92</v>
      </c>
      <c r="K1299" s="1152">
        <v>5.0999999999999996</v>
      </c>
      <c r="L1299" s="1151">
        <v>682.92</v>
      </c>
      <c r="M1299" s="1341">
        <f>K1299/L1299</f>
        <v>7.4679318221753648E-3</v>
      </c>
      <c r="N1299" s="1220">
        <v>307.89999999999998</v>
      </c>
      <c r="O1299" s="1342">
        <f t="shared" ref="O1299:O1310" si="234">M1299*N1299</f>
        <v>2.2993762080477946</v>
      </c>
      <c r="P1299" s="1342">
        <f t="shared" ref="P1299:P1309" si="235">M1299*60*1000</f>
        <v>448.07590933052188</v>
      </c>
      <c r="Q1299" s="1343">
        <f t="shared" ref="Q1299:Q1309" si="236">P1299*N1299/1000</f>
        <v>137.9625724828677</v>
      </c>
    </row>
    <row r="1300" spans="1:17">
      <c r="A1300" s="987"/>
      <c r="B1300" s="260">
        <v>2</v>
      </c>
      <c r="C1300" s="1148" t="s">
        <v>517</v>
      </c>
      <c r="D1300" s="1149">
        <v>20</v>
      </c>
      <c r="E1300" s="1149">
        <v>1979</v>
      </c>
      <c r="F1300" s="1150">
        <v>14.3</v>
      </c>
      <c r="G1300" s="1150">
        <v>1.075</v>
      </c>
      <c r="H1300" s="1150">
        <v>3.04</v>
      </c>
      <c r="I1300" s="1150">
        <v>8.5410000000000004</v>
      </c>
      <c r="J1300" s="1150">
        <v>1052.0999999999999</v>
      </c>
      <c r="K1300" s="1157">
        <v>8.5410000000000004</v>
      </c>
      <c r="L1300" s="1150">
        <v>1052.0999999999999</v>
      </c>
      <c r="M1300" s="1153">
        <f>K1300/L1300</f>
        <v>8.1180496150556041E-3</v>
      </c>
      <c r="N1300" s="1154">
        <v>307.89999999999998</v>
      </c>
      <c r="O1300" s="1155">
        <f t="shared" si="234"/>
        <v>2.4995474764756205</v>
      </c>
      <c r="P1300" s="1155">
        <f t="shared" si="235"/>
        <v>487.08297690333626</v>
      </c>
      <c r="Q1300" s="1156">
        <f t="shared" si="236"/>
        <v>149.97284858853723</v>
      </c>
    </row>
    <row r="1301" spans="1:17">
      <c r="A1301" s="987"/>
      <c r="B1301" s="260">
        <v>3</v>
      </c>
      <c r="C1301" s="1159" t="s">
        <v>962</v>
      </c>
      <c r="D1301" s="1149">
        <v>50</v>
      </c>
      <c r="E1301" s="1149">
        <v>1968</v>
      </c>
      <c r="F1301" s="1150">
        <v>35.46</v>
      </c>
      <c r="G1301" s="1150">
        <v>4.726</v>
      </c>
      <c r="H1301" s="1150">
        <v>8</v>
      </c>
      <c r="I1301" s="1150">
        <v>22.733000000000001</v>
      </c>
      <c r="J1301" s="1150">
        <v>2620.4</v>
      </c>
      <c r="K1301" s="1157">
        <v>22.733000000000001</v>
      </c>
      <c r="L1301" s="1150">
        <v>2620.4</v>
      </c>
      <c r="M1301" s="1160">
        <f t="shared" ref="M1301:M1308" si="237">K1301/L1301</f>
        <v>8.6753930697603416E-3</v>
      </c>
      <c r="N1301" s="1154">
        <v>307.89999999999998</v>
      </c>
      <c r="O1301" s="1155">
        <f t="shared" si="234"/>
        <v>2.671153526179209</v>
      </c>
      <c r="P1301" s="1155">
        <f t="shared" si="235"/>
        <v>520.52358418562051</v>
      </c>
      <c r="Q1301" s="1161">
        <f t="shared" si="236"/>
        <v>160.26921157075256</v>
      </c>
    </row>
    <row r="1302" spans="1:17">
      <c r="A1302" s="987"/>
      <c r="B1302" s="260">
        <v>4</v>
      </c>
      <c r="C1302" s="1159" t="s">
        <v>457</v>
      </c>
      <c r="D1302" s="1149">
        <v>40</v>
      </c>
      <c r="E1302" s="1149">
        <v>1994</v>
      </c>
      <c r="F1302" s="1150">
        <v>32.4</v>
      </c>
      <c r="G1302" s="1150">
        <v>3.452</v>
      </c>
      <c r="H1302" s="1150">
        <v>6.72</v>
      </c>
      <c r="I1302" s="1150">
        <v>22.227</v>
      </c>
      <c r="J1302" s="1150">
        <v>2415.4699999999998</v>
      </c>
      <c r="K1302" s="1157">
        <v>22.227</v>
      </c>
      <c r="L1302" s="1150">
        <v>2415.4699999999998</v>
      </c>
      <c r="M1302" s="1160">
        <f t="shared" si="237"/>
        <v>9.2019358551337846E-3</v>
      </c>
      <c r="N1302" s="1154">
        <v>307.89999999999998</v>
      </c>
      <c r="O1302" s="1162">
        <f t="shared" si="234"/>
        <v>2.8332760497956921</v>
      </c>
      <c r="P1302" s="1155">
        <f t="shared" si="235"/>
        <v>552.11615130802704</v>
      </c>
      <c r="Q1302" s="1161">
        <f t="shared" si="236"/>
        <v>169.99656298774153</v>
      </c>
    </row>
    <row r="1303" spans="1:17">
      <c r="A1303" s="987"/>
      <c r="B1303" s="260">
        <v>5</v>
      </c>
      <c r="C1303" s="1159" t="s">
        <v>963</v>
      </c>
      <c r="D1303" s="1149">
        <v>20</v>
      </c>
      <c r="E1303" s="1149">
        <v>1995</v>
      </c>
      <c r="F1303" s="1150">
        <v>15.5</v>
      </c>
      <c r="G1303" s="1150">
        <v>1.7450000000000001</v>
      </c>
      <c r="H1303" s="1150">
        <v>3.2</v>
      </c>
      <c r="I1303" s="1150">
        <v>10.554</v>
      </c>
      <c r="J1303" s="1150">
        <v>1108.2</v>
      </c>
      <c r="K1303" s="1157">
        <v>10.554</v>
      </c>
      <c r="L1303" s="1150">
        <v>1108.2</v>
      </c>
      <c r="M1303" s="1160">
        <f t="shared" si="237"/>
        <v>9.523551705468326E-3</v>
      </c>
      <c r="N1303" s="1154">
        <v>307.89999999999998</v>
      </c>
      <c r="O1303" s="1162">
        <f t="shared" si="234"/>
        <v>2.9323015701136974</v>
      </c>
      <c r="P1303" s="1155">
        <f t="shared" si="235"/>
        <v>571.41310232809963</v>
      </c>
      <c r="Q1303" s="1161">
        <f t="shared" si="236"/>
        <v>175.93809420682186</v>
      </c>
    </row>
    <row r="1304" spans="1:17">
      <c r="A1304" s="987"/>
      <c r="B1304" s="260">
        <v>6</v>
      </c>
      <c r="C1304" s="1159" t="s">
        <v>964</v>
      </c>
      <c r="D1304" s="1149">
        <v>70</v>
      </c>
      <c r="E1304" s="1149">
        <v>1978</v>
      </c>
      <c r="F1304" s="1150">
        <v>51.1</v>
      </c>
      <c r="G1304" s="1150">
        <v>7.9480000000000004</v>
      </c>
      <c r="H1304" s="1150">
        <v>11.202999999999999</v>
      </c>
      <c r="I1304" s="1150">
        <v>31.946999999999999</v>
      </c>
      <c r="J1304" s="1150">
        <v>3259.48</v>
      </c>
      <c r="K1304" s="1157">
        <v>31.946999999999999</v>
      </c>
      <c r="L1304" s="1150">
        <v>3259.48</v>
      </c>
      <c r="M1304" s="1160">
        <f t="shared" si="237"/>
        <v>9.80125664216378E-3</v>
      </c>
      <c r="N1304" s="1154">
        <v>307.89999999999998</v>
      </c>
      <c r="O1304" s="1162">
        <f t="shared" si="234"/>
        <v>3.0178069201222275</v>
      </c>
      <c r="P1304" s="1155">
        <f t="shared" si="235"/>
        <v>588.07539852982677</v>
      </c>
      <c r="Q1304" s="1161">
        <f t="shared" si="236"/>
        <v>181.06841520733366</v>
      </c>
    </row>
    <row r="1305" spans="1:17">
      <c r="A1305" s="987"/>
      <c r="B1305" s="260">
        <v>7</v>
      </c>
      <c r="C1305" s="1159" t="s">
        <v>965</v>
      </c>
      <c r="D1305" s="1149">
        <v>40</v>
      </c>
      <c r="E1305" s="1149">
        <v>1983</v>
      </c>
      <c r="F1305" s="1150">
        <v>31</v>
      </c>
      <c r="G1305" s="1150">
        <v>3.4260000000000002</v>
      </c>
      <c r="H1305" s="1150">
        <v>5.6</v>
      </c>
      <c r="I1305" s="1150">
        <v>21.972999999999999</v>
      </c>
      <c r="J1305" s="1150">
        <v>2236.29</v>
      </c>
      <c r="K1305" s="1157">
        <v>21.972999999999999</v>
      </c>
      <c r="L1305" s="1150">
        <v>2236.29</v>
      </c>
      <c r="M1305" s="1160">
        <f t="shared" si="237"/>
        <v>9.8256487307102382E-3</v>
      </c>
      <c r="N1305" s="1154">
        <v>307.89999999999998</v>
      </c>
      <c r="O1305" s="1162">
        <f t="shared" si="234"/>
        <v>3.0253172441856822</v>
      </c>
      <c r="P1305" s="1155">
        <f t="shared" si="235"/>
        <v>589.53892384261428</v>
      </c>
      <c r="Q1305" s="1161">
        <f t="shared" si="236"/>
        <v>181.51903465114091</v>
      </c>
    </row>
    <row r="1306" spans="1:17">
      <c r="A1306" s="987"/>
      <c r="B1306" s="260">
        <v>8</v>
      </c>
      <c r="C1306" s="1159" t="s">
        <v>966</v>
      </c>
      <c r="D1306" s="1149">
        <v>28</v>
      </c>
      <c r="E1306" s="1149">
        <v>1985</v>
      </c>
      <c r="F1306" s="1150">
        <v>18.042999999999999</v>
      </c>
      <c r="G1306" s="1150">
        <v>1.7589999999999999</v>
      </c>
      <c r="H1306" s="1150">
        <v>4.4800000000000004</v>
      </c>
      <c r="I1306" s="1150">
        <v>11.804</v>
      </c>
      <c r="J1306" s="1150">
        <v>1135.1199999999999</v>
      </c>
      <c r="K1306" s="1157">
        <v>11.804</v>
      </c>
      <c r="L1306" s="1150">
        <v>1135.1199999999999</v>
      </c>
      <c r="M1306" s="1160">
        <f t="shared" si="237"/>
        <v>1.0398900556769329E-2</v>
      </c>
      <c r="N1306" s="1154">
        <v>307.89999999999998</v>
      </c>
      <c r="O1306" s="1162">
        <f t="shared" si="234"/>
        <v>3.2018214814292763</v>
      </c>
      <c r="P1306" s="1155">
        <f t="shared" si="235"/>
        <v>623.93403340615976</v>
      </c>
      <c r="Q1306" s="1161">
        <f t="shared" si="236"/>
        <v>192.10928888575657</v>
      </c>
    </row>
    <row r="1307" spans="1:17">
      <c r="A1307" s="987"/>
      <c r="B1307" s="260">
        <v>9</v>
      </c>
      <c r="C1307" s="1159" t="s">
        <v>967</v>
      </c>
      <c r="D1307" s="1149">
        <v>22</v>
      </c>
      <c r="E1307" s="1149">
        <v>1991</v>
      </c>
      <c r="F1307" s="1150">
        <v>17.3</v>
      </c>
      <c r="G1307" s="1150">
        <v>1.7809999999999999</v>
      </c>
      <c r="H1307" s="1150">
        <v>3.52</v>
      </c>
      <c r="I1307" s="1150">
        <v>11.997999999999999</v>
      </c>
      <c r="J1307" s="1150">
        <v>1170.17</v>
      </c>
      <c r="K1307" s="1157">
        <v>11.997999999999999</v>
      </c>
      <c r="L1307" s="1150">
        <v>1170.17</v>
      </c>
      <c r="M1307" s="1160">
        <f t="shared" si="237"/>
        <v>1.0253211071895535E-2</v>
      </c>
      <c r="N1307" s="1154">
        <v>307.89999999999998</v>
      </c>
      <c r="O1307" s="1162">
        <f t="shared" si="234"/>
        <v>3.156963689036635</v>
      </c>
      <c r="P1307" s="1155">
        <f t="shared" si="235"/>
        <v>615.19266431373205</v>
      </c>
      <c r="Q1307" s="1161">
        <f t="shared" si="236"/>
        <v>189.4178213421981</v>
      </c>
    </row>
    <row r="1308" spans="1:17" ht="12" thickBot="1">
      <c r="A1308" s="988"/>
      <c r="B1308" s="267">
        <v>10</v>
      </c>
      <c r="C1308" s="1223" t="s">
        <v>968</v>
      </c>
      <c r="D1308" s="1224">
        <v>45</v>
      </c>
      <c r="E1308" s="1224">
        <v>1984</v>
      </c>
      <c r="F1308" s="1294">
        <v>35</v>
      </c>
      <c r="G1308" s="1294">
        <v>3.7170000000000001</v>
      </c>
      <c r="H1308" s="1294">
        <v>7.12</v>
      </c>
      <c r="I1308" s="1294">
        <v>24.152000000000001</v>
      </c>
      <c r="J1308" s="1294">
        <v>2323</v>
      </c>
      <c r="K1308" s="1629">
        <v>24.162299999999998</v>
      </c>
      <c r="L1308" s="1294">
        <v>2323</v>
      </c>
      <c r="M1308" s="1228">
        <f t="shared" si="237"/>
        <v>1.0401334481274213E-2</v>
      </c>
      <c r="N1308" s="1590">
        <v>307.89999999999998</v>
      </c>
      <c r="O1308" s="1229">
        <f t="shared" si="234"/>
        <v>3.2025708867843301</v>
      </c>
      <c r="P1308" s="1229">
        <f t="shared" si="235"/>
        <v>624.08006887645274</v>
      </c>
      <c r="Q1308" s="1230">
        <f t="shared" si="236"/>
        <v>192.15425320705978</v>
      </c>
    </row>
    <row r="1309" spans="1:17">
      <c r="A1309" s="1190" t="s">
        <v>30</v>
      </c>
      <c r="B1309" s="665">
        <v>1</v>
      </c>
      <c r="C1309" s="1591" t="s">
        <v>969</v>
      </c>
      <c r="D1309" s="1296">
        <v>40</v>
      </c>
      <c r="E1309" s="1296">
        <v>1976</v>
      </c>
      <c r="F1309" s="1166">
        <v>36.700000000000003</v>
      </c>
      <c r="G1309" s="1166">
        <v>3.3719999999999999</v>
      </c>
      <c r="H1309" s="1166">
        <v>6.4</v>
      </c>
      <c r="I1309" s="1166">
        <v>26.927</v>
      </c>
      <c r="J1309" s="1166">
        <v>2272.19</v>
      </c>
      <c r="K1309" s="1673">
        <v>26.927</v>
      </c>
      <c r="L1309" s="1166">
        <v>2272.19</v>
      </c>
      <c r="M1309" s="1167">
        <f>K1309/L1309</f>
        <v>1.1850681501106861E-2</v>
      </c>
      <c r="N1309" s="1168">
        <v>307.89999999999998</v>
      </c>
      <c r="O1309" s="1169">
        <f>M1309*N1309</f>
        <v>3.6488248341908021</v>
      </c>
      <c r="P1309" s="1169">
        <f>M1309*60*1000</f>
        <v>711.04089006641163</v>
      </c>
      <c r="Q1309" s="1170">
        <f>P1309*N1309/1000</f>
        <v>218.92949005144811</v>
      </c>
    </row>
    <row r="1310" spans="1:17">
      <c r="A1310" s="1013"/>
      <c r="B1310" s="283">
        <v>2</v>
      </c>
      <c r="C1310" s="1171" t="s">
        <v>970</v>
      </c>
      <c r="D1310" s="1172">
        <v>20</v>
      </c>
      <c r="E1310" s="1172">
        <v>1975</v>
      </c>
      <c r="F1310" s="565">
        <v>17.7</v>
      </c>
      <c r="G1310" s="565">
        <v>2.16</v>
      </c>
      <c r="H1310" s="565">
        <v>3.04</v>
      </c>
      <c r="I1310" s="565">
        <v>12.499000000000001</v>
      </c>
      <c r="J1310" s="565">
        <v>1053.8699999999999</v>
      </c>
      <c r="K1310" s="1173">
        <v>12.499000000000001</v>
      </c>
      <c r="L1310" s="565">
        <v>1053.8699999999999</v>
      </c>
      <c r="M1310" s="564">
        <f t="shared" ref="M1310:M1318" si="238">K1310/L1310</f>
        <v>1.186009659635439E-2</v>
      </c>
      <c r="N1310" s="1168">
        <v>307.89999999999998</v>
      </c>
      <c r="O1310" s="566">
        <f t="shared" ref="O1310:O1318" si="239">M1310*N1310</f>
        <v>3.6517237420175164</v>
      </c>
      <c r="P1310" s="1169">
        <f t="shared" ref="P1310:P1318" si="240">M1310*60*1000</f>
        <v>711.6057957812634</v>
      </c>
      <c r="Q1310" s="567">
        <f t="shared" ref="Q1310:Q1318" si="241">P1310*N1310/1000</f>
        <v>219.10342452105098</v>
      </c>
    </row>
    <row r="1311" spans="1:17">
      <c r="A1311" s="1013"/>
      <c r="B1311" s="283">
        <v>3</v>
      </c>
      <c r="C1311" s="1171" t="s">
        <v>971</v>
      </c>
      <c r="D1311" s="1172">
        <v>22</v>
      </c>
      <c r="E1311" s="1172">
        <v>1983</v>
      </c>
      <c r="F1311" s="565">
        <v>20.49</v>
      </c>
      <c r="G1311" s="565">
        <v>1.9379999999999999</v>
      </c>
      <c r="H1311" s="565">
        <v>3.36</v>
      </c>
      <c r="I1311" s="565">
        <v>15.191000000000001</v>
      </c>
      <c r="J1311" s="565">
        <v>1216.04</v>
      </c>
      <c r="K1311" s="1173">
        <v>15.191000000000001</v>
      </c>
      <c r="L1311" s="565">
        <v>1216.04</v>
      </c>
      <c r="M1311" s="564">
        <f t="shared" si="238"/>
        <v>1.2492187756981679E-2</v>
      </c>
      <c r="N1311" s="1168">
        <v>307.89999999999998</v>
      </c>
      <c r="O1311" s="566">
        <f t="shared" si="239"/>
        <v>3.8463446103746586</v>
      </c>
      <c r="P1311" s="1169">
        <f t="shared" si="240"/>
        <v>749.53126541890072</v>
      </c>
      <c r="Q1311" s="567">
        <f t="shared" si="241"/>
        <v>230.78067662247952</v>
      </c>
    </row>
    <row r="1312" spans="1:17">
      <c r="A1312" s="1013"/>
      <c r="B1312" s="283">
        <v>4</v>
      </c>
      <c r="C1312" s="1171" t="s">
        <v>972</v>
      </c>
      <c r="D1312" s="1172">
        <v>40</v>
      </c>
      <c r="E1312" s="1172">
        <v>1968</v>
      </c>
      <c r="F1312" s="565">
        <v>33.83</v>
      </c>
      <c r="G1312" s="565">
        <v>3.7679999999999998</v>
      </c>
      <c r="H1312" s="565">
        <v>6.4</v>
      </c>
      <c r="I1312" s="565">
        <v>23.661000000000001</v>
      </c>
      <c r="J1312" s="565">
        <v>1886.7</v>
      </c>
      <c r="K1312" s="1173">
        <v>23.661000000000001</v>
      </c>
      <c r="L1312" s="565">
        <v>1886.7</v>
      </c>
      <c r="M1312" s="564">
        <f t="shared" si="238"/>
        <v>1.2540944506280809E-2</v>
      </c>
      <c r="N1312" s="1168">
        <v>307.89999999999998</v>
      </c>
      <c r="O1312" s="566">
        <f t="shared" si="239"/>
        <v>3.861356813483861</v>
      </c>
      <c r="P1312" s="1169">
        <f t="shared" si="240"/>
        <v>752.45667037684848</v>
      </c>
      <c r="Q1312" s="567">
        <f t="shared" si="241"/>
        <v>231.68140880903161</v>
      </c>
    </row>
    <row r="1313" spans="1:17">
      <c r="A1313" s="1013"/>
      <c r="B1313" s="283">
        <v>5</v>
      </c>
      <c r="C1313" s="1171" t="s">
        <v>973</v>
      </c>
      <c r="D1313" s="1172">
        <v>70</v>
      </c>
      <c r="E1313" s="1172">
        <v>1977</v>
      </c>
      <c r="F1313" s="565">
        <v>58.6</v>
      </c>
      <c r="G1313" s="565">
        <v>4.8250000000000002</v>
      </c>
      <c r="H1313" s="565">
        <v>11.2</v>
      </c>
      <c r="I1313" s="565">
        <v>42.573999999999998</v>
      </c>
      <c r="J1313" s="565">
        <v>3369.42</v>
      </c>
      <c r="K1313" s="1173">
        <v>42.573999999999998</v>
      </c>
      <c r="L1313" s="565">
        <v>3369.42</v>
      </c>
      <c r="M1313" s="564">
        <f t="shared" si="238"/>
        <v>1.2635409061500198E-2</v>
      </c>
      <c r="N1313" s="1168">
        <v>307.89999999999998</v>
      </c>
      <c r="O1313" s="566">
        <f t="shared" si="239"/>
        <v>3.8904424500359105</v>
      </c>
      <c r="P1313" s="1169">
        <f t="shared" si="240"/>
        <v>758.12454369001182</v>
      </c>
      <c r="Q1313" s="567">
        <f t="shared" si="241"/>
        <v>233.42654700215465</v>
      </c>
    </row>
    <row r="1314" spans="1:17">
      <c r="A1314" s="1013"/>
      <c r="B1314" s="283">
        <v>6</v>
      </c>
      <c r="C1314" s="1171" t="s">
        <v>974</v>
      </c>
      <c r="D1314" s="1172">
        <v>50</v>
      </c>
      <c r="E1314" s="1172">
        <v>1976</v>
      </c>
      <c r="F1314" s="565">
        <v>70</v>
      </c>
      <c r="G1314" s="565">
        <v>3.3115000000000001</v>
      </c>
      <c r="H1314" s="565">
        <v>3.3109999999999999</v>
      </c>
      <c r="I1314" s="565">
        <v>7.84</v>
      </c>
      <c r="J1314" s="565">
        <v>1816.22</v>
      </c>
      <c r="K1314" s="1173">
        <v>23.047999999999998</v>
      </c>
      <c r="L1314" s="565">
        <v>1816.22</v>
      </c>
      <c r="M1314" s="564">
        <f t="shared" si="238"/>
        <v>1.269009260992611E-2</v>
      </c>
      <c r="N1314" s="1168">
        <v>307.89999999999998</v>
      </c>
      <c r="O1314" s="566">
        <f t="shared" si="239"/>
        <v>3.9072795145962487</v>
      </c>
      <c r="P1314" s="1169">
        <f t="shared" si="240"/>
        <v>761.40555659556662</v>
      </c>
      <c r="Q1314" s="567">
        <f t="shared" si="241"/>
        <v>234.43677087577493</v>
      </c>
    </row>
    <row r="1315" spans="1:17">
      <c r="A1315" s="1013"/>
      <c r="B1315" s="283">
        <v>7</v>
      </c>
      <c r="C1315" s="1171" t="s">
        <v>975</v>
      </c>
      <c r="D1315" s="1172">
        <v>40</v>
      </c>
      <c r="E1315" s="1172">
        <v>1974</v>
      </c>
      <c r="F1315" s="565">
        <v>37.799999999999997</v>
      </c>
      <c r="G1315" s="565">
        <v>3.012</v>
      </c>
      <c r="H1315" s="565">
        <v>5.94</v>
      </c>
      <c r="I1315" s="565">
        <v>28.847000000000001</v>
      </c>
      <c r="J1315" s="565">
        <v>2255.44</v>
      </c>
      <c r="K1315" s="1173">
        <v>28.847000000000001</v>
      </c>
      <c r="L1315" s="565">
        <v>2255.44</v>
      </c>
      <c r="M1315" s="564">
        <f t="shared" si="238"/>
        <v>1.2789965594296456E-2</v>
      </c>
      <c r="N1315" s="1168">
        <v>307.89999999999998</v>
      </c>
      <c r="O1315" s="566">
        <f t="shared" si="239"/>
        <v>3.9380304064838785</v>
      </c>
      <c r="P1315" s="1169">
        <f t="shared" si="240"/>
        <v>767.39793565778734</v>
      </c>
      <c r="Q1315" s="567">
        <f t="shared" si="241"/>
        <v>236.28182438903269</v>
      </c>
    </row>
    <row r="1316" spans="1:17">
      <c r="A1316" s="1013"/>
      <c r="B1316" s="283">
        <v>8</v>
      </c>
      <c r="C1316" s="1171" t="s">
        <v>976</v>
      </c>
      <c r="D1316" s="1172">
        <v>55</v>
      </c>
      <c r="E1316" s="1172">
        <v>1966</v>
      </c>
      <c r="F1316" s="565">
        <v>45.5</v>
      </c>
      <c r="G1316" s="565">
        <v>3.8570000000000002</v>
      </c>
      <c r="H1316" s="565">
        <v>8.8000000000000007</v>
      </c>
      <c r="I1316" s="565">
        <v>32.841999999999999</v>
      </c>
      <c r="J1316" s="565">
        <v>2512.12</v>
      </c>
      <c r="K1316" s="1173">
        <v>32.841999999999999</v>
      </c>
      <c r="L1316" s="565">
        <v>2512.12</v>
      </c>
      <c r="M1316" s="564">
        <f t="shared" si="238"/>
        <v>1.3073420059551295E-2</v>
      </c>
      <c r="N1316" s="1168">
        <v>307.89999999999998</v>
      </c>
      <c r="O1316" s="566">
        <f t="shared" si="239"/>
        <v>4.0253060363358433</v>
      </c>
      <c r="P1316" s="1169">
        <f t="shared" si="240"/>
        <v>784.40520357307776</v>
      </c>
      <c r="Q1316" s="567">
        <f t="shared" si="241"/>
        <v>241.5183621801506</v>
      </c>
    </row>
    <row r="1317" spans="1:17">
      <c r="A1317" s="1013"/>
      <c r="B1317" s="283">
        <v>9</v>
      </c>
      <c r="C1317" s="1171" t="s">
        <v>977</v>
      </c>
      <c r="D1317" s="1172">
        <v>42</v>
      </c>
      <c r="E1317" s="1172">
        <v>1993</v>
      </c>
      <c r="F1317" s="565">
        <v>38.200000000000003</v>
      </c>
      <c r="G1317" s="565">
        <v>2.2250000000000001</v>
      </c>
      <c r="H1317" s="565">
        <v>6.32</v>
      </c>
      <c r="I1317" s="565">
        <v>29.547999999999998</v>
      </c>
      <c r="J1317" s="565">
        <v>2181.7199999999998</v>
      </c>
      <c r="K1317" s="1173">
        <v>29.547999999999998</v>
      </c>
      <c r="L1317" s="565">
        <v>2181.7199999999998</v>
      </c>
      <c r="M1317" s="564">
        <f t="shared" si="238"/>
        <v>1.3543442788258805E-2</v>
      </c>
      <c r="N1317" s="1168">
        <v>307.89999999999998</v>
      </c>
      <c r="O1317" s="566">
        <f t="shared" si="239"/>
        <v>4.1700260345048861</v>
      </c>
      <c r="P1317" s="1169">
        <f t="shared" si="240"/>
        <v>812.60656729552829</v>
      </c>
      <c r="Q1317" s="567">
        <f t="shared" si="241"/>
        <v>250.20156207029314</v>
      </c>
    </row>
    <row r="1318" spans="1:17" ht="12" thickBot="1">
      <c r="A1318" s="1119"/>
      <c r="B1318" s="319">
        <v>10</v>
      </c>
      <c r="C1318" s="1193" t="s">
        <v>978</v>
      </c>
      <c r="D1318" s="1194">
        <v>22</v>
      </c>
      <c r="E1318" s="1194">
        <v>1983</v>
      </c>
      <c r="F1318" s="1195">
        <v>20.399999999999999</v>
      </c>
      <c r="G1318" s="1195">
        <v>2.0179999999999998</v>
      </c>
      <c r="H1318" s="1195">
        <v>2.62</v>
      </c>
      <c r="I1318" s="1195">
        <v>15.760999999999999</v>
      </c>
      <c r="J1318" s="1195">
        <v>1173.49</v>
      </c>
      <c r="K1318" s="1205">
        <v>15.760999999999999</v>
      </c>
      <c r="L1318" s="1195">
        <v>1173.49</v>
      </c>
      <c r="M1318" s="1196">
        <f t="shared" si="238"/>
        <v>1.3430877127201766E-2</v>
      </c>
      <c r="N1318" s="1168">
        <v>307.89999999999998</v>
      </c>
      <c r="O1318" s="1198">
        <f t="shared" si="239"/>
        <v>4.135367067465423</v>
      </c>
      <c r="P1318" s="1198">
        <f t="shared" si="240"/>
        <v>805.85262763210596</v>
      </c>
      <c r="Q1318" s="1199">
        <f t="shared" si="241"/>
        <v>248.12202404792541</v>
      </c>
    </row>
    <row r="1319" spans="1:17">
      <c r="A1319" s="980" t="s">
        <v>111</v>
      </c>
      <c r="B1319" s="24">
        <v>1</v>
      </c>
      <c r="C1319" s="1175" t="s">
        <v>979</v>
      </c>
      <c r="D1319" s="1176">
        <v>12</v>
      </c>
      <c r="E1319" s="1176">
        <v>1963</v>
      </c>
      <c r="F1319" s="708">
        <v>10.87</v>
      </c>
      <c r="G1319" s="708">
        <v>0.95499999999999996</v>
      </c>
      <c r="H1319" s="708">
        <v>1.92</v>
      </c>
      <c r="I1319" s="708">
        <v>7.9939999999999998</v>
      </c>
      <c r="J1319" s="708">
        <v>495.63</v>
      </c>
      <c r="K1319" s="1177">
        <v>7.9939999999999998</v>
      </c>
      <c r="L1319" s="1178">
        <v>495.63</v>
      </c>
      <c r="M1319" s="1179">
        <f>K1319/L1319</f>
        <v>1.6128967173092833E-2</v>
      </c>
      <c r="N1319" s="1180">
        <v>307.89999999999998</v>
      </c>
      <c r="O1319" s="1181">
        <f>M1319*N1319</f>
        <v>4.9661089925952826</v>
      </c>
      <c r="P1319" s="1181">
        <f>M1319*60*1000</f>
        <v>967.73803038556991</v>
      </c>
      <c r="Q1319" s="1182">
        <f>P1319*N1319/1000</f>
        <v>297.96653955571696</v>
      </c>
    </row>
    <row r="1320" spans="1:17">
      <c r="A1320" s="981"/>
      <c r="B1320" s="26">
        <v>2</v>
      </c>
      <c r="C1320" s="1183" t="s">
        <v>980</v>
      </c>
      <c r="D1320" s="1184">
        <v>9</v>
      </c>
      <c r="E1320" s="1184">
        <v>1977</v>
      </c>
      <c r="F1320" s="570">
        <v>10.99</v>
      </c>
      <c r="G1320" s="570">
        <v>0.84975999999999996</v>
      </c>
      <c r="H1320" s="570">
        <v>1.28</v>
      </c>
      <c r="I1320" s="570">
        <v>8.86</v>
      </c>
      <c r="J1320" s="570">
        <v>530.1</v>
      </c>
      <c r="K1320" s="1185">
        <v>8.86</v>
      </c>
      <c r="L1320" s="570">
        <v>530.1</v>
      </c>
      <c r="M1320" s="569">
        <f t="shared" ref="M1320:M1328" si="242">K1320/L1320</f>
        <v>1.671382757970194E-2</v>
      </c>
      <c r="N1320" s="1180">
        <v>307.89999999999998</v>
      </c>
      <c r="O1320" s="571">
        <f t="shared" ref="O1320:O1328" si="243">M1320*N1320</f>
        <v>5.1461875117902265</v>
      </c>
      <c r="P1320" s="1181">
        <f t="shared" ref="P1320:P1328" si="244">M1320*60*1000</f>
        <v>1002.8296547821162</v>
      </c>
      <c r="Q1320" s="572">
        <f t="shared" ref="Q1320:Q1328" si="245">P1320*N1320/1000</f>
        <v>308.77125070741351</v>
      </c>
    </row>
    <row r="1321" spans="1:17">
      <c r="A1321" s="981"/>
      <c r="B1321" s="26">
        <v>3</v>
      </c>
      <c r="C1321" s="1183" t="s">
        <v>981</v>
      </c>
      <c r="D1321" s="1184">
        <v>12</v>
      </c>
      <c r="E1321" s="1184">
        <v>1965</v>
      </c>
      <c r="F1321" s="570">
        <v>9.1</v>
      </c>
      <c r="G1321" s="570">
        <v>1.0622</v>
      </c>
      <c r="H1321" s="570">
        <v>0.11</v>
      </c>
      <c r="I1321" s="570">
        <v>7.9269999999999996</v>
      </c>
      <c r="J1321" s="570">
        <v>461.73</v>
      </c>
      <c r="K1321" s="1185">
        <v>7.9269999999999996</v>
      </c>
      <c r="L1321" s="570">
        <v>461.73</v>
      </c>
      <c r="M1321" s="569">
        <f t="shared" si="242"/>
        <v>1.716804192926602E-2</v>
      </c>
      <c r="N1321" s="1180">
        <v>307.89999999999998</v>
      </c>
      <c r="O1321" s="571">
        <f t="shared" si="243"/>
        <v>5.2860401100210073</v>
      </c>
      <c r="P1321" s="1181">
        <f t="shared" si="244"/>
        <v>1030.0825157559611</v>
      </c>
      <c r="Q1321" s="572">
        <f t="shared" si="245"/>
        <v>317.16240660126044</v>
      </c>
    </row>
    <row r="1322" spans="1:17">
      <c r="A1322" s="981"/>
      <c r="B1322" s="26">
        <v>4</v>
      </c>
      <c r="C1322" s="1183" t="s">
        <v>982</v>
      </c>
      <c r="D1322" s="1184">
        <v>9</v>
      </c>
      <c r="E1322" s="1184">
        <v>1977</v>
      </c>
      <c r="F1322" s="570">
        <v>10.199999999999999</v>
      </c>
      <c r="G1322" s="570">
        <v>0.65325299999999997</v>
      </c>
      <c r="H1322" s="570">
        <v>1.44</v>
      </c>
      <c r="I1322" s="570">
        <v>8.1059999999999999</v>
      </c>
      <c r="J1322" s="570">
        <v>460.02</v>
      </c>
      <c r="K1322" s="1185">
        <v>8.1059999999999999</v>
      </c>
      <c r="L1322" s="570">
        <v>460.02</v>
      </c>
      <c r="M1322" s="569">
        <f t="shared" si="242"/>
        <v>1.7620973001173861E-2</v>
      </c>
      <c r="N1322" s="1180">
        <v>307.89999999999998</v>
      </c>
      <c r="O1322" s="571">
        <f t="shared" si="243"/>
        <v>5.4254975870614315</v>
      </c>
      <c r="P1322" s="1181">
        <f t="shared" si="244"/>
        <v>1057.2583800704317</v>
      </c>
      <c r="Q1322" s="572">
        <f t="shared" si="245"/>
        <v>325.5298552236859</v>
      </c>
    </row>
    <row r="1323" spans="1:17">
      <c r="A1323" s="981"/>
      <c r="B1323" s="26">
        <v>5</v>
      </c>
      <c r="C1323" s="1183" t="s">
        <v>983</v>
      </c>
      <c r="D1323" s="1184">
        <v>26</v>
      </c>
      <c r="E1323" s="1184">
        <v>1960</v>
      </c>
      <c r="F1323" s="570">
        <v>16</v>
      </c>
      <c r="G1323" s="570">
        <v>0</v>
      </c>
      <c r="H1323" s="570">
        <v>0</v>
      </c>
      <c r="I1323" s="570">
        <v>16</v>
      </c>
      <c r="J1323" s="570">
        <v>885.26</v>
      </c>
      <c r="K1323" s="1185">
        <v>16</v>
      </c>
      <c r="L1323" s="570">
        <v>885.26</v>
      </c>
      <c r="M1323" s="569">
        <f t="shared" si="242"/>
        <v>1.8073786232293339E-2</v>
      </c>
      <c r="N1323" s="1180">
        <v>307.89999999999998</v>
      </c>
      <c r="O1323" s="571">
        <f t="shared" si="243"/>
        <v>5.5649187809231186</v>
      </c>
      <c r="P1323" s="1181">
        <f t="shared" si="244"/>
        <v>1084.4271739376004</v>
      </c>
      <c r="Q1323" s="572">
        <f t="shared" si="245"/>
        <v>333.8951268553871</v>
      </c>
    </row>
    <row r="1324" spans="1:17">
      <c r="A1324" s="981"/>
      <c r="B1324" s="26">
        <v>6</v>
      </c>
      <c r="C1324" s="1183" t="s">
        <v>984</v>
      </c>
      <c r="D1324" s="1184">
        <v>12</v>
      </c>
      <c r="E1324" s="1184">
        <v>1958</v>
      </c>
      <c r="F1324" s="570">
        <v>13</v>
      </c>
      <c r="G1324" s="570">
        <v>0.53110000000000002</v>
      </c>
      <c r="H1324" s="570">
        <v>0.12</v>
      </c>
      <c r="I1324" s="570">
        <v>10.3089</v>
      </c>
      <c r="J1324" s="570">
        <v>563.53</v>
      </c>
      <c r="K1324" s="1185">
        <v>10.3089</v>
      </c>
      <c r="L1324" s="570">
        <v>563.53</v>
      </c>
      <c r="M1324" s="569">
        <f t="shared" si="242"/>
        <v>1.829343601937785E-2</v>
      </c>
      <c r="N1324" s="1180">
        <v>307.89999999999998</v>
      </c>
      <c r="O1324" s="571">
        <f t="shared" si="243"/>
        <v>5.6325489503664397</v>
      </c>
      <c r="P1324" s="1181">
        <f t="shared" si="244"/>
        <v>1097.606161162671</v>
      </c>
      <c r="Q1324" s="572">
        <f t="shared" si="245"/>
        <v>337.95293702198643</v>
      </c>
    </row>
    <row r="1325" spans="1:17">
      <c r="A1325" s="981"/>
      <c r="B1325" s="26">
        <v>7</v>
      </c>
      <c r="C1325" s="1183" t="s">
        <v>985</v>
      </c>
      <c r="D1325" s="1184">
        <v>6</v>
      </c>
      <c r="E1325" s="1184">
        <v>1986</v>
      </c>
      <c r="F1325" s="570">
        <v>8.4730000000000008</v>
      </c>
      <c r="G1325" s="570">
        <v>0.37176999999999999</v>
      </c>
      <c r="H1325" s="570">
        <v>0.88</v>
      </c>
      <c r="I1325" s="570">
        <v>7.2210000000000001</v>
      </c>
      <c r="J1325" s="570">
        <v>305.16000000000003</v>
      </c>
      <c r="K1325" s="1185">
        <v>7.2210000000000001</v>
      </c>
      <c r="L1325" s="570">
        <v>305.16000000000003</v>
      </c>
      <c r="M1325" s="569">
        <f t="shared" si="242"/>
        <v>2.3662996460872984E-2</v>
      </c>
      <c r="N1325" s="1180">
        <v>307.89999999999998</v>
      </c>
      <c r="O1325" s="571">
        <f t="shared" si="243"/>
        <v>7.2858366103027912</v>
      </c>
      <c r="P1325" s="1181">
        <f t="shared" si="244"/>
        <v>1419.7797876523789</v>
      </c>
      <c r="Q1325" s="572">
        <f t="shared" si="245"/>
        <v>437.15019661816746</v>
      </c>
    </row>
    <row r="1326" spans="1:17">
      <c r="A1326" s="981"/>
      <c r="B1326" s="26">
        <v>8</v>
      </c>
      <c r="C1326" s="1183" t="s">
        <v>986</v>
      </c>
      <c r="D1326" s="1184">
        <v>12</v>
      </c>
      <c r="E1326" s="1184">
        <v>1959</v>
      </c>
      <c r="F1326" s="570">
        <v>12.2</v>
      </c>
      <c r="G1326" s="570">
        <v>0.88460000000000005</v>
      </c>
      <c r="H1326" s="570">
        <v>0.61</v>
      </c>
      <c r="I1326" s="570">
        <v>10.705</v>
      </c>
      <c r="J1326" s="570">
        <v>527.71</v>
      </c>
      <c r="K1326" s="1185">
        <v>10.705</v>
      </c>
      <c r="L1326" s="570">
        <v>527.71</v>
      </c>
      <c r="M1326" s="569">
        <f t="shared" si="242"/>
        <v>2.0285763013776506E-2</v>
      </c>
      <c r="N1326" s="1180">
        <v>307.89999999999998</v>
      </c>
      <c r="O1326" s="571">
        <f t="shared" si="243"/>
        <v>6.2459864319417857</v>
      </c>
      <c r="P1326" s="1181">
        <f t="shared" si="244"/>
        <v>1217.1457808265905</v>
      </c>
      <c r="Q1326" s="572">
        <f t="shared" si="245"/>
        <v>374.75918591650714</v>
      </c>
    </row>
    <row r="1327" spans="1:17">
      <c r="A1327" s="981"/>
      <c r="B1327" s="26">
        <v>9</v>
      </c>
      <c r="C1327" s="1481" t="s">
        <v>458</v>
      </c>
      <c r="D1327" s="1184">
        <v>8</v>
      </c>
      <c r="E1327" s="1184">
        <v>1955</v>
      </c>
      <c r="F1327" s="1183">
        <v>9.6</v>
      </c>
      <c r="G1327" s="570">
        <v>0.42499999999999999</v>
      </c>
      <c r="H1327" s="1183">
        <v>1.2</v>
      </c>
      <c r="I1327" s="570">
        <v>7.9749999999999996</v>
      </c>
      <c r="J1327" s="570">
        <v>390.37</v>
      </c>
      <c r="K1327" s="1671">
        <v>7.9749999999999996</v>
      </c>
      <c r="L1327" s="570">
        <v>390.37</v>
      </c>
      <c r="M1327" s="569">
        <f t="shared" si="242"/>
        <v>2.0429336270717524E-2</v>
      </c>
      <c r="N1327" s="1180">
        <v>307.89999999999998</v>
      </c>
      <c r="O1327" s="571">
        <f t="shared" si="243"/>
        <v>6.2901926377539255</v>
      </c>
      <c r="P1327" s="1181">
        <f t="shared" si="244"/>
        <v>1225.7601762430515</v>
      </c>
      <c r="Q1327" s="572">
        <f t="shared" si="245"/>
        <v>377.41155826523556</v>
      </c>
    </row>
    <row r="1328" spans="1:17" ht="12" thickBot="1">
      <c r="A1328" s="982"/>
      <c r="B1328" s="27">
        <v>10</v>
      </c>
      <c r="C1328" s="1482" t="s">
        <v>459</v>
      </c>
      <c r="D1328" s="1484">
        <v>12</v>
      </c>
      <c r="E1328" s="1484">
        <v>1960</v>
      </c>
      <c r="F1328" s="1630">
        <v>15.8</v>
      </c>
      <c r="G1328" s="1485">
        <v>0.58399999999999996</v>
      </c>
      <c r="H1328" s="1485">
        <v>0.09</v>
      </c>
      <c r="I1328" s="1485">
        <v>15.125</v>
      </c>
      <c r="J1328" s="1485">
        <v>550.28</v>
      </c>
      <c r="K1328" s="1672">
        <v>15.125</v>
      </c>
      <c r="L1328" s="1485">
        <v>550.28</v>
      </c>
      <c r="M1328" s="1334">
        <f t="shared" si="242"/>
        <v>2.7486007123646145E-2</v>
      </c>
      <c r="N1328" s="1180">
        <v>307.89999999999998</v>
      </c>
      <c r="O1328" s="1336">
        <f t="shared" si="243"/>
        <v>8.4629415933706476</v>
      </c>
      <c r="P1328" s="1336">
        <f t="shared" si="244"/>
        <v>1649.1604274187687</v>
      </c>
      <c r="Q1328" s="1337">
        <f t="shared" si="245"/>
        <v>507.77649560223887</v>
      </c>
    </row>
    <row r="1331" spans="1:17" ht="15">
      <c r="A1331" s="1011" t="s">
        <v>471</v>
      </c>
      <c r="B1331" s="1011"/>
      <c r="C1331" s="1011"/>
      <c r="D1331" s="1011"/>
      <c r="E1331" s="1011"/>
      <c r="F1331" s="1011"/>
      <c r="G1331" s="1011"/>
      <c r="H1331" s="1011"/>
      <c r="I1331" s="1011"/>
      <c r="J1331" s="1011"/>
      <c r="K1331" s="1011"/>
      <c r="L1331" s="1011"/>
      <c r="M1331" s="1011"/>
      <c r="N1331" s="1011"/>
      <c r="O1331" s="1011"/>
      <c r="P1331" s="1011"/>
      <c r="Q1331" s="1011"/>
    </row>
    <row r="1332" spans="1:17" ht="13.5" thickBot="1">
      <c r="A1332" s="993" t="s">
        <v>851</v>
      </c>
      <c r="B1332" s="993"/>
      <c r="C1332" s="993"/>
      <c r="D1332" s="993"/>
      <c r="E1332" s="993"/>
      <c r="F1332" s="993"/>
      <c r="G1332" s="993"/>
      <c r="H1332" s="993"/>
      <c r="I1332" s="993"/>
      <c r="J1332" s="993"/>
      <c r="K1332" s="993"/>
      <c r="L1332" s="993"/>
      <c r="M1332" s="993"/>
      <c r="N1332" s="993"/>
      <c r="O1332" s="993"/>
      <c r="P1332" s="993"/>
      <c r="Q1332" s="993"/>
    </row>
    <row r="1333" spans="1:17">
      <c r="A1333" s="994" t="s">
        <v>1</v>
      </c>
      <c r="B1333" s="997" t="s">
        <v>0</v>
      </c>
      <c r="C1333" s="1000" t="s">
        <v>2</v>
      </c>
      <c r="D1333" s="1000" t="s">
        <v>3</v>
      </c>
      <c r="E1333" s="1000" t="s">
        <v>13</v>
      </c>
      <c r="F1333" s="1004" t="s">
        <v>14</v>
      </c>
      <c r="G1333" s="1005"/>
      <c r="H1333" s="1005"/>
      <c r="I1333" s="1006"/>
      <c r="J1333" s="1000" t="s">
        <v>4</v>
      </c>
      <c r="K1333" s="1000" t="s">
        <v>15</v>
      </c>
      <c r="L1333" s="1000" t="s">
        <v>5</v>
      </c>
      <c r="M1333" s="1000" t="s">
        <v>6</v>
      </c>
      <c r="N1333" s="1000" t="s">
        <v>16</v>
      </c>
      <c r="O1333" s="1007" t="s">
        <v>17</v>
      </c>
      <c r="P1333" s="1000" t="s">
        <v>25</v>
      </c>
      <c r="Q1333" s="1009" t="s">
        <v>26</v>
      </c>
    </row>
    <row r="1334" spans="1:17" ht="33.75">
      <c r="A1334" s="995"/>
      <c r="B1334" s="998"/>
      <c r="C1334" s="1001"/>
      <c r="D1334" s="1003"/>
      <c r="E1334" s="1003"/>
      <c r="F1334" s="600" t="s">
        <v>18</v>
      </c>
      <c r="G1334" s="600" t="s">
        <v>19</v>
      </c>
      <c r="H1334" s="600" t="s">
        <v>20</v>
      </c>
      <c r="I1334" s="600" t="s">
        <v>21</v>
      </c>
      <c r="J1334" s="1003"/>
      <c r="K1334" s="1003"/>
      <c r="L1334" s="1003"/>
      <c r="M1334" s="1003"/>
      <c r="N1334" s="1003"/>
      <c r="O1334" s="1008"/>
      <c r="P1334" s="1003"/>
      <c r="Q1334" s="1010"/>
    </row>
    <row r="1335" spans="1:17" ht="12" thickBot="1">
      <c r="A1335" s="995"/>
      <c r="B1335" s="998"/>
      <c r="C1335" s="1001"/>
      <c r="D1335" s="9" t="s">
        <v>7</v>
      </c>
      <c r="E1335" s="9" t="s">
        <v>8</v>
      </c>
      <c r="F1335" s="9" t="s">
        <v>9</v>
      </c>
      <c r="G1335" s="9" t="s">
        <v>9</v>
      </c>
      <c r="H1335" s="9" t="s">
        <v>9</v>
      </c>
      <c r="I1335" s="9" t="s">
        <v>9</v>
      </c>
      <c r="J1335" s="9" t="s">
        <v>22</v>
      </c>
      <c r="K1335" s="9" t="s">
        <v>9</v>
      </c>
      <c r="L1335" s="9" t="s">
        <v>22</v>
      </c>
      <c r="M1335" s="9" t="s">
        <v>23</v>
      </c>
      <c r="N1335" s="9" t="s">
        <v>10</v>
      </c>
      <c r="O1335" s="9" t="s">
        <v>24</v>
      </c>
      <c r="P1335" s="22" t="s">
        <v>27</v>
      </c>
      <c r="Q1335" s="10" t="s">
        <v>28</v>
      </c>
    </row>
    <row r="1336" spans="1:17">
      <c r="A1336" s="983" t="s">
        <v>11</v>
      </c>
      <c r="B1336" s="17">
        <v>1</v>
      </c>
      <c r="C1336" s="509" t="s">
        <v>472</v>
      </c>
      <c r="D1336" s="370">
        <v>40</v>
      </c>
      <c r="E1336" s="370">
        <v>1990</v>
      </c>
      <c r="F1336" s="373">
        <f>G1336+H1336+I1336</f>
        <v>23.5</v>
      </c>
      <c r="G1336" s="511">
        <v>2.98</v>
      </c>
      <c r="H1336" s="373">
        <v>6.4</v>
      </c>
      <c r="I1336" s="511">
        <v>14.12</v>
      </c>
      <c r="J1336" s="373">
        <v>2290.61</v>
      </c>
      <c r="K1336" s="511">
        <v>14.12</v>
      </c>
      <c r="L1336" s="373">
        <v>2290.61</v>
      </c>
      <c r="M1336" s="510">
        <f>K1336/L1336</f>
        <v>6.1642968466914918E-3</v>
      </c>
      <c r="N1336" s="511">
        <v>216.4</v>
      </c>
      <c r="O1336" s="149">
        <f>M1336*N1336*1.09</f>
        <v>1.4540096830102023</v>
      </c>
      <c r="P1336" s="149">
        <f>M1336*60*1000</f>
        <v>369.85781080148951</v>
      </c>
      <c r="Q1336" s="150">
        <f>P1336*N1336/1000</f>
        <v>80.037230257442332</v>
      </c>
    </row>
    <row r="1337" spans="1:17">
      <c r="A1337" s="984"/>
      <c r="B1337" s="18">
        <v>2</v>
      </c>
      <c r="C1337" s="430" t="s">
        <v>473</v>
      </c>
      <c r="D1337" s="377">
        <v>39</v>
      </c>
      <c r="E1337" s="377">
        <v>1983</v>
      </c>
      <c r="F1337" s="380">
        <f t="shared" ref="F1337:F1341" si="246">G1337+H1337+I1337</f>
        <v>23.16</v>
      </c>
      <c r="G1337" s="380">
        <v>3.4</v>
      </c>
      <c r="H1337" s="380">
        <v>6.24</v>
      </c>
      <c r="I1337" s="380">
        <v>13.52</v>
      </c>
      <c r="J1337" s="380">
        <v>2190.15</v>
      </c>
      <c r="K1337" s="380">
        <v>13.52</v>
      </c>
      <c r="L1337" s="380">
        <v>2190.15</v>
      </c>
      <c r="M1337" s="431">
        <f t="shared" ref="M1337:M1341" si="247">K1337/L1337</f>
        <v>6.1730931671346708E-3</v>
      </c>
      <c r="N1337" s="477">
        <v>216.4</v>
      </c>
      <c r="O1337" s="154">
        <f t="shared" ref="O1337:O1341" si="248">M1337*N1337*1.09</f>
        <v>1.4560845238910578</v>
      </c>
      <c r="P1337" s="154">
        <f t="shared" ref="P1337:P1341" si="249">M1337*60*1000</f>
        <v>370.38559002808023</v>
      </c>
      <c r="Q1337" s="155">
        <f t="shared" ref="Q1337:Q1341" si="250">P1337*N1337/1000</f>
        <v>80.151441682076566</v>
      </c>
    </row>
    <row r="1338" spans="1:17">
      <c r="A1338" s="984"/>
      <c r="B1338" s="18">
        <v>3</v>
      </c>
      <c r="C1338" s="430" t="s">
        <v>474</v>
      </c>
      <c r="D1338" s="377">
        <v>40</v>
      </c>
      <c r="E1338" s="377">
        <v>1992</v>
      </c>
      <c r="F1338" s="380">
        <f t="shared" si="246"/>
        <v>28.900000000000002</v>
      </c>
      <c r="G1338" s="380">
        <v>3.45</v>
      </c>
      <c r="H1338" s="380">
        <v>6.4</v>
      </c>
      <c r="I1338" s="380">
        <v>19.05</v>
      </c>
      <c r="J1338" s="380">
        <v>2169.38</v>
      </c>
      <c r="K1338" s="380">
        <v>19.05</v>
      </c>
      <c r="L1338" s="380">
        <v>2169.38</v>
      </c>
      <c r="M1338" s="431">
        <f t="shared" si="247"/>
        <v>8.7813107892577603E-3</v>
      </c>
      <c r="N1338" s="477">
        <v>216.4</v>
      </c>
      <c r="O1338" s="154">
        <f t="shared" si="248"/>
        <v>2.0713004637269639</v>
      </c>
      <c r="P1338" s="154">
        <f t="shared" si="249"/>
        <v>526.87864735546566</v>
      </c>
      <c r="Q1338" s="155">
        <f t="shared" si="250"/>
        <v>114.01653928772276</v>
      </c>
    </row>
    <row r="1339" spans="1:17">
      <c r="A1339" s="984"/>
      <c r="B1339" s="18">
        <v>4</v>
      </c>
      <c r="C1339" s="430" t="s">
        <v>475</v>
      </c>
      <c r="D1339" s="377">
        <v>20</v>
      </c>
      <c r="E1339" s="377">
        <v>1993</v>
      </c>
      <c r="F1339" s="380">
        <f t="shared" si="246"/>
        <v>13.240000000000002</v>
      </c>
      <c r="G1339" s="380">
        <v>1.24</v>
      </c>
      <c r="H1339" s="380">
        <v>3.2</v>
      </c>
      <c r="I1339" s="380">
        <v>8.8000000000000007</v>
      </c>
      <c r="J1339" s="380">
        <v>1238.6099999999999</v>
      </c>
      <c r="K1339" s="380">
        <v>8.8000000000000007</v>
      </c>
      <c r="L1339" s="380">
        <v>1238.6099999999999</v>
      </c>
      <c r="M1339" s="431">
        <f t="shared" si="247"/>
        <v>7.1047383760828682E-3</v>
      </c>
      <c r="N1339" s="477">
        <v>216.4</v>
      </c>
      <c r="O1339" s="154">
        <f t="shared" si="248"/>
        <v>1.6758372691969228</v>
      </c>
      <c r="P1339" s="154">
        <f t="shared" si="249"/>
        <v>426.28430256497205</v>
      </c>
      <c r="Q1339" s="155">
        <f t="shared" si="250"/>
        <v>92.247923075059958</v>
      </c>
    </row>
    <row r="1340" spans="1:17">
      <c r="A1340" s="984"/>
      <c r="B1340" s="18">
        <v>5</v>
      </c>
      <c r="C1340" s="430" t="s">
        <v>538</v>
      </c>
      <c r="D1340" s="377">
        <v>6</v>
      </c>
      <c r="E1340" s="377"/>
      <c r="F1340" s="380">
        <f t="shared" si="246"/>
        <v>5.2</v>
      </c>
      <c r="G1340" s="380">
        <v>0.57999999999999996</v>
      </c>
      <c r="H1340" s="380">
        <v>0</v>
      </c>
      <c r="I1340" s="380">
        <v>4.62</v>
      </c>
      <c r="J1340" s="380">
        <v>379.07</v>
      </c>
      <c r="K1340" s="380">
        <v>4.62</v>
      </c>
      <c r="L1340" s="380">
        <v>379.07</v>
      </c>
      <c r="M1340" s="431">
        <f t="shared" si="247"/>
        <v>1.2187722584219273E-2</v>
      </c>
      <c r="N1340" s="477">
        <v>216.4</v>
      </c>
      <c r="O1340" s="154">
        <f t="shared" si="248"/>
        <v>2.8747912522753056</v>
      </c>
      <c r="P1340" s="154">
        <f t="shared" si="249"/>
        <v>731.26335505315637</v>
      </c>
      <c r="Q1340" s="155">
        <f t="shared" si="250"/>
        <v>158.24539003350304</v>
      </c>
    </row>
    <row r="1341" spans="1:17">
      <c r="A1341" s="984"/>
      <c r="B1341" s="18">
        <v>6</v>
      </c>
      <c r="C1341" s="430" t="s">
        <v>539</v>
      </c>
      <c r="D1341" s="377">
        <v>9</v>
      </c>
      <c r="E1341" s="377"/>
      <c r="F1341" s="380">
        <f t="shared" si="246"/>
        <v>10.1</v>
      </c>
      <c r="G1341" s="380">
        <v>1.25</v>
      </c>
      <c r="H1341" s="380">
        <v>1.44</v>
      </c>
      <c r="I1341" s="380">
        <v>7.41</v>
      </c>
      <c r="J1341" s="380">
        <v>553.67999999999995</v>
      </c>
      <c r="K1341" s="380">
        <v>7.41</v>
      </c>
      <c r="L1341" s="380">
        <v>553.67999999999995</v>
      </c>
      <c r="M1341" s="431">
        <f t="shared" si="247"/>
        <v>1.3383181621153014E-2</v>
      </c>
      <c r="N1341" s="477">
        <v>216.4</v>
      </c>
      <c r="O1341" s="154">
        <f t="shared" si="248"/>
        <v>3.1567713480710888</v>
      </c>
      <c r="P1341" s="154">
        <f t="shared" si="249"/>
        <v>802.99089726918078</v>
      </c>
      <c r="Q1341" s="155">
        <f t="shared" si="250"/>
        <v>173.76723016905072</v>
      </c>
    </row>
    <row r="1342" spans="1:17">
      <c r="A1342" s="984"/>
      <c r="B1342" s="18">
        <v>7</v>
      </c>
      <c r="C1342" s="430"/>
      <c r="D1342" s="377"/>
      <c r="E1342" s="377"/>
      <c r="F1342" s="380"/>
      <c r="G1342" s="380"/>
      <c r="H1342" s="380"/>
      <c r="I1342" s="380"/>
      <c r="J1342" s="380"/>
      <c r="K1342" s="380"/>
      <c r="L1342" s="380"/>
      <c r="M1342" s="431"/>
      <c r="N1342" s="477"/>
      <c r="O1342" s="154"/>
      <c r="P1342" s="154"/>
      <c r="Q1342" s="155"/>
    </row>
    <row r="1343" spans="1:17">
      <c r="A1343" s="984"/>
      <c r="B1343" s="18">
        <v>8</v>
      </c>
      <c r="C1343" s="430"/>
      <c r="D1343" s="377"/>
      <c r="E1343" s="377"/>
      <c r="F1343" s="380"/>
      <c r="G1343" s="380"/>
      <c r="H1343" s="380"/>
      <c r="I1343" s="380"/>
      <c r="J1343" s="380"/>
      <c r="K1343" s="380"/>
      <c r="L1343" s="380"/>
      <c r="M1343" s="431"/>
      <c r="N1343" s="477"/>
      <c r="O1343" s="154"/>
      <c r="P1343" s="154"/>
      <c r="Q1343" s="155"/>
    </row>
    <row r="1344" spans="1:17">
      <c r="A1344" s="984"/>
      <c r="B1344" s="18">
        <v>9</v>
      </c>
      <c r="C1344" s="430"/>
      <c r="D1344" s="377"/>
      <c r="E1344" s="377"/>
      <c r="F1344" s="380"/>
      <c r="G1344" s="380"/>
      <c r="H1344" s="380"/>
      <c r="I1344" s="380"/>
      <c r="J1344" s="380"/>
      <c r="K1344" s="380"/>
      <c r="L1344" s="380"/>
      <c r="M1344" s="431"/>
      <c r="N1344" s="477"/>
      <c r="O1344" s="154"/>
      <c r="P1344" s="154"/>
      <c r="Q1344" s="155"/>
    </row>
    <row r="1345" spans="1:17" ht="12" thickBot="1">
      <c r="A1345" s="985"/>
      <c r="B1345" s="44">
        <v>10</v>
      </c>
      <c r="C1345" s="432"/>
      <c r="D1345" s="433"/>
      <c r="E1345" s="433"/>
      <c r="F1345" s="479"/>
      <c r="G1345" s="479"/>
      <c r="H1345" s="479"/>
      <c r="I1345" s="479"/>
      <c r="J1345" s="479"/>
      <c r="K1345" s="479"/>
      <c r="L1345" s="479"/>
      <c r="M1345" s="434"/>
      <c r="N1345" s="435"/>
      <c r="O1345" s="270"/>
      <c r="P1345" s="270"/>
      <c r="Q1345" s="271"/>
    </row>
    <row r="1346" spans="1:17">
      <c r="A1346" s="1020" t="s">
        <v>29</v>
      </c>
      <c r="B1346" s="280">
        <v>1</v>
      </c>
      <c r="C1346" s="281" t="s">
        <v>476</v>
      </c>
      <c r="D1346" s="280">
        <v>40</v>
      </c>
      <c r="E1346" s="280">
        <v>1992</v>
      </c>
      <c r="F1346" s="300">
        <f t="shared" ref="F1346:F1352" si="251">G1346+H1346+I1346</f>
        <v>31.8</v>
      </c>
      <c r="G1346" s="300">
        <v>4.6500000000000004</v>
      </c>
      <c r="H1346" s="300">
        <v>6.4</v>
      </c>
      <c r="I1346" s="300">
        <v>20.75</v>
      </c>
      <c r="J1346" s="300">
        <v>2256.0300000000002</v>
      </c>
      <c r="K1346" s="300">
        <v>20.75</v>
      </c>
      <c r="L1346" s="300">
        <v>2256.0300000000002</v>
      </c>
      <c r="M1346" s="615">
        <f>K1346/L1346</f>
        <v>9.1975727273130217E-3</v>
      </c>
      <c r="N1346" s="616">
        <v>216.4</v>
      </c>
      <c r="O1346" s="613">
        <f>M1346*N1346*1.09</f>
        <v>2.1694866646276867</v>
      </c>
      <c r="P1346" s="613">
        <f>M1346*60*1000</f>
        <v>551.85436363878125</v>
      </c>
      <c r="Q1346" s="614">
        <f t="shared" ref="Q1346:Q1352" si="252">P1346*N1346/1000</f>
        <v>119.42128429143227</v>
      </c>
    </row>
    <row r="1347" spans="1:17">
      <c r="A1347" s="987"/>
      <c r="B1347" s="260">
        <v>2</v>
      </c>
      <c r="C1347" s="261" t="s">
        <v>477</v>
      </c>
      <c r="D1347" s="260">
        <v>40</v>
      </c>
      <c r="E1347" s="260">
        <v>1992</v>
      </c>
      <c r="F1347" s="300">
        <f t="shared" si="251"/>
        <v>30.5</v>
      </c>
      <c r="G1347" s="302">
        <v>3.88</v>
      </c>
      <c r="H1347" s="302">
        <v>6.4</v>
      </c>
      <c r="I1347" s="302">
        <v>20.22</v>
      </c>
      <c r="J1347" s="302">
        <v>2289.4899999999998</v>
      </c>
      <c r="K1347" s="302">
        <v>20.22</v>
      </c>
      <c r="L1347" s="302">
        <v>2289.4899999999998</v>
      </c>
      <c r="M1347" s="615">
        <f>K1347/L1347</f>
        <v>8.831661199655819E-3</v>
      </c>
      <c r="N1347" s="616">
        <v>216.4</v>
      </c>
      <c r="O1347" s="613">
        <f t="shared" ref="O1347:O1352" si="253">M1347*N1347*1.09</f>
        <v>2.0831769171300163</v>
      </c>
      <c r="P1347" s="613">
        <f t="shared" ref="P1347:P1352" si="254">M1347*60*1000</f>
        <v>529.89967197934914</v>
      </c>
      <c r="Q1347" s="614">
        <f t="shared" si="252"/>
        <v>114.67028901633115</v>
      </c>
    </row>
    <row r="1348" spans="1:17">
      <c r="A1348" s="987"/>
      <c r="B1348" s="260">
        <v>3</v>
      </c>
      <c r="C1348" s="261" t="s">
        <v>478</v>
      </c>
      <c r="D1348" s="260">
        <v>39</v>
      </c>
      <c r="E1348" s="260">
        <v>1988</v>
      </c>
      <c r="F1348" s="300">
        <f t="shared" si="251"/>
        <v>34.4</v>
      </c>
      <c r="G1348" s="302">
        <v>2.5</v>
      </c>
      <c r="H1348" s="302">
        <v>6.24</v>
      </c>
      <c r="I1348" s="302">
        <v>25.66</v>
      </c>
      <c r="J1348" s="302">
        <v>2275.19</v>
      </c>
      <c r="K1348" s="302">
        <v>25.66</v>
      </c>
      <c r="L1348" s="302">
        <v>2275.19</v>
      </c>
      <c r="M1348" s="262">
        <f t="shared" ref="M1348:M1352" si="255">K1348/L1348</f>
        <v>1.1278178965273229E-2</v>
      </c>
      <c r="N1348" s="616">
        <v>216.4</v>
      </c>
      <c r="O1348" s="613">
        <f t="shared" si="253"/>
        <v>2.6602517416127887</v>
      </c>
      <c r="P1348" s="613">
        <f t="shared" si="254"/>
        <v>676.6907379163938</v>
      </c>
      <c r="Q1348" s="265">
        <f t="shared" si="252"/>
        <v>146.43587568510765</v>
      </c>
    </row>
    <row r="1349" spans="1:17">
      <c r="A1349" s="987"/>
      <c r="B1349" s="260">
        <v>4</v>
      </c>
      <c r="C1349" s="261" t="s">
        <v>479</v>
      </c>
      <c r="D1349" s="260">
        <v>50</v>
      </c>
      <c r="E1349" s="260">
        <v>1980</v>
      </c>
      <c r="F1349" s="300">
        <f t="shared" si="251"/>
        <v>30.8</v>
      </c>
      <c r="G1349" s="302">
        <v>3.57</v>
      </c>
      <c r="H1349" s="302">
        <v>8</v>
      </c>
      <c r="I1349" s="302">
        <v>19.23</v>
      </c>
      <c r="J1349" s="302">
        <v>2615.04</v>
      </c>
      <c r="K1349" s="302">
        <v>19.23</v>
      </c>
      <c r="L1349" s="302">
        <v>2615.04</v>
      </c>
      <c r="M1349" s="262">
        <f t="shared" si="255"/>
        <v>7.353616005873715E-3</v>
      </c>
      <c r="N1349" s="616">
        <v>216.4</v>
      </c>
      <c r="O1349" s="613">
        <f t="shared" si="253"/>
        <v>1.7345415290014685</v>
      </c>
      <c r="P1349" s="613">
        <f t="shared" si="254"/>
        <v>441.21696035242292</v>
      </c>
      <c r="Q1349" s="265">
        <f t="shared" si="252"/>
        <v>95.479350220264323</v>
      </c>
    </row>
    <row r="1350" spans="1:17">
      <c r="A1350" s="987"/>
      <c r="B1350" s="260">
        <v>5</v>
      </c>
      <c r="C1350" s="261" t="s">
        <v>480</v>
      </c>
      <c r="D1350" s="260">
        <v>40</v>
      </c>
      <c r="E1350" s="260">
        <v>1987</v>
      </c>
      <c r="F1350" s="300">
        <f t="shared" si="251"/>
        <v>32.299999999999997</v>
      </c>
      <c r="G1350" s="302">
        <v>2.92</v>
      </c>
      <c r="H1350" s="302">
        <v>6.4</v>
      </c>
      <c r="I1350" s="302">
        <v>22.98</v>
      </c>
      <c r="J1350" s="302">
        <v>2272</v>
      </c>
      <c r="K1350" s="302">
        <v>22.98</v>
      </c>
      <c r="L1350" s="302">
        <v>2272</v>
      </c>
      <c r="M1350" s="262">
        <f t="shared" si="255"/>
        <v>1.0114436619718311E-2</v>
      </c>
      <c r="N1350" s="616">
        <v>216.4</v>
      </c>
      <c r="O1350" s="613">
        <f t="shared" si="253"/>
        <v>2.3857528521126765</v>
      </c>
      <c r="P1350" s="613">
        <f t="shared" si="254"/>
        <v>606.86619718309862</v>
      </c>
      <c r="Q1350" s="265">
        <f t="shared" si="252"/>
        <v>131.32584507042253</v>
      </c>
    </row>
    <row r="1351" spans="1:17">
      <c r="A1351" s="987"/>
      <c r="B1351" s="260">
        <v>6</v>
      </c>
      <c r="C1351" s="261" t="s">
        <v>481</v>
      </c>
      <c r="D1351" s="260">
        <v>24</v>
      </c>
      <c r="E1351" s="260">
        <v>1993</v>
      </c>
      <c r="F1351" s="300">
        <f t="shared" si="251"/>
        <v>17.32</v>
      </c>
      <c r="G1351" s="302">
        <v>0</v>
      </c>
      <c r="H1351" s="302">
        <v>0</v>
      </c>
      <c r="I1351" s="302">
        <v>17.32</v>
      </c>
      <c r="J1351" s="302">
        <v>1614.06</v>
      </c>
      <c r="K1351" s="302">
        <v>17.32</v>
      </c>
      <c r="L1351" s="302">
        <v>1614.06</v>
      </c>
      <c r="M1351" s="262">
        <f t="shared" si="255"/>
        <v>1.0730703939134853E-2</v>
      </c>
      <c r="N1351" s="616">
        <v>216.4</v>
      </c>
      <c r="O1351" s="613">
        <f t="shared" si="253"/>
        <v>2.5311155223473731</v>
      </c>
      <c r="P1351" s="613">
        <f t="shared" si="254"/>
        <v>643.84223634809109</v>
      </c>
      <c r="Q1351" s="265">
        <f t="shared" si="252"/>
        <v>139.3274599457269</v>
      </c>
    </row>
    <row r="1352" spans="1:17">
      <c r="A1352" s="987"/>
      <c r="B1352" s="260">
        <v>7</v>
      </c>
      <c r="C1352" s="261" t="s">
        <v>96</v>
      </c>
      <c r="D1352" s="260">
        <v>39</v>
      </c>
      <c r="E1352" s="260">
        <v>1973</v>
      </c>
      <c r="F1352" s="300">
        <f t="shared" si="251"/>
        <v>28.82</v>
      </c>
      <c r="G1352" s="302">
        <v>3.73</v>
      </c>
      <c r="H1352" s="302">
        <v>6.24</v>
      </c>
      <c r="I1352" s="302">
        <v>18.850000000000001</v>
      </c>
      <c r="J1352" s="302">
        <v>1882.15</v>
      </c>
      <c r="K1352" s="302">
        <v>18.850000000000001</v>
      </c>
      <c r="L1352" s="302">
        <v>1882.15</v>
      </c>
      <c r="M1352" s="262">
        <f t="shared" si="255"/>
        <v>1.001514225752464E-2</v>
      </c>
      <c r="N1352" s="616">
        <v>216.4</v>
      </c>
      <c r="O1352" s="613">
        <f t="shared" si="253"/>
        <v>2.3623316951358824</v>
      </c>
      <c r="P1352" s="613">
        <f t="shared" si="254"/>
        <v>600.90853545147843</v>
      </c>
      <c r="Q1352" s="265">
        <f t="shared" si="252"/>
        <v>130.03660707169993</v>
      </c>
    </row>
    <row r="1353" spans="1:17">
      <c r="A1353" s="987"/>
      <c r="B1353" s="260">
        <v>8</v>
      </c>
      <c r="C1353" s="261"/>
      <c r="D1353" s="260"/>
      <c r="E1353" s="260"/>
      <c r="F1353" s="300"/>
      <c r="G1353" s="302"/>
      <c r="H1353" s="302"/>
      <c r="I1353" s="302"/>
      <c r="J1353" s="302"/>
      <c r="K1353" s="302"/>
      <c r="L1353" s="302"/>
      <c r="M1353" s="262"/>
      <c r="N1353" s="263"/>
      <c r="O1353" s="264"/>
      <c r="P1353" s="613"/>
      <c r="Q1353" s="265"/>
    </row>
    <row r="1354" spans="1:17">
      <c r="A1354" s="987"/>
      <c r="B1354" s="260">
        <v>9</v>
      </c>
      <c r="C1354" s="261"/>
      <c r="D1354" s="260"/>
      <c r="E1354" s="260"/>
      <c r="F1354" s="300"/>
      <c r="G1354" s="302"/>
      <c r="H1354" s="302"/>
      <c r="I1354" s="302"/>
      <c r="J1354" s="302"/>
      <c r="K1354" s="302"/>
      <c r="L1354" s="302"/>
      <c r="M1354" s="262"/>
      <c r="N1354" s="263"/>
      <c r="O1354" s="264"/>
      <c r="P1354" s="613"/>
      <c r="Q1354" s="265"/>
    </row>
    <row r="1355" spans="1:17" ht="12" thickBot="1">
      <c r="A1355" s="988"/>
      <c r="B1355" s="267">
        <v>10</v>
      </c>
      <c r="C1355" s="293"/>
      <c r="D1355" s="267"/>
      <c r="E1355" s="267"/>
      <c r="F1355" s="839"/>
      <c r="G1355" s="310"/>
      <c r="H1355" s="310"/>
      <c r="I1355" s="310"/>
      <c r="J1355" s="310"/>
      <c r="K1355" s="310"/>
      <c r="L1355" s="310"/>
      <c r="M1355" s="311"/>
      <c r="N1355" s="312"/>
      <c r="O1355" s="268"/>
      <c r="P1355" s="268"/>
      <c r="Q1355" s="269"/>
    </row>
    <row r="1356" spans="1:17">
      <c r="A1356" s="989" t="s">
        <v>30</v>
      </c>
      <c r="B1356" s="98">
        <v>1</v>
      </c>
      <c r="C1356" s="460" t="s">
        <v>482</v>
      </c>
      <c r="D1356" s="98">
        <v>39</v>
      </c>
      <c r="E1356" s="98">
        <v>1982</v>
      </c>
      <c r="F1356" s="182">
        <f t="shared" ref="F1356:F1362" si="256">G1356+H1356+I1356</f>
        <v>26.68</v>
      </c>
      <c r="G1356" s="462">
        <v>2.81</v>
      </c>
      <c r="H1356" s="461">
        <v>6.08</v>
      </c>
      <c r="I1356" s="461">
        <v>17.79</v>
      </c>
      <c r="J1356" s="461">
        <v>2093.63</v>
      </c>
      <c r="K1356" s="461">
        <v>17.79</v>
      </c>
      <c r="L1356" s="461">
        <v>2093.63</v>
      </c>
      <c r="M1356" s="183">
        <f>K1356/L1356</f>
        <v>8.4972034218080555E-3</v>
      </c>
      <c r="N1356" s="184">
        <v>216.4</v>
      </c>
      <c r="O1356" s="185">
        <f>M1356*N1356*1.09</f>
        <v>2.0042863543223972</v>
      </c>
      <c r="P1356" s="185">
        <f>M1356*60*1000</f>
        <v>509.83220530848337</v>
      </c>
      <c r="Q1356" s="186">
        <f>P1356*N1356/1000</f>
        <v>110.3276892287558</v>
      </c>
    </row>
    <row r="1357" spans="1:17">
      <c r="A1357" s="990"/>
      <c r="B1357" s="99">
        <v>2</v>
      </c>
      <c r="C1357" s="106" t="s">
        <v>483</v>
      </c>
      <c r="D1357" s="99">
        <v>20</v>
      </c>
      <c r="E1357" s="99">
        <v>1970</v>
      </c>
      <c r="F1357" s="182">
        <f t="shared" si="256"/>
        <v>17.2</v>
      </c>
      <c r="G1357" s="466">
        <v>0.84</v>
      </c>
      <c r="H1357" s="466">
        <v>3.2</v>
      </c>
      <c r="I1357" s="463">
        <v>13.16</v>
      </c>
      <c r="J1357" s="463">
        <v>957.46</v>
      </c>
      <c r="K1357" s="463">
        <v>13.16</v>
      </c>
      <c r="L1357" s="463">
        <v>957.46</v>
      </c>
      <c r="M1357" s="465">
        <f t="shared" ref="M1357:M1362" si="257">K1357/L1357</f>
        <v>1.3744699517473315E-2</v>
      </c>
      <c r="N1357" s="184">
        <v>216.4</v>
      </c>
      <c r="O1357" s="185">
        <f t="shared" ref="O1357:O1362" si="258">M1357*N1357*1.09</f>
        <v>3.2420447433835355</v>
      </c>
      <c r="P1357" s="185">
        <f t="shared" ref="P1357:P1362" si="259">M1357*60*1000</f>
        <v>824.68197104839896</v>
      </c>
      <c r="Q1357" s="468">
        <f t="shared" ref="Q1357:Q1362" si="260">P1357*N1357/1000</f>
        <v>178.46117853487354</v>
      </c>
    </row>
    <row r="1358" spans="1:17">
      <c r="A1358" s="990"/>
      <c r="B1358" s="99">
        <v>3</v>
      </c>
      <c r="C1358" s="106" t="s">
        <v>484</v>
      </c>
      <c r="D1358" s="99">
        <v>20</v>
      </c>
      <c r="E1358" s="99">
        <v>1986</v>
      </c>
      <c r="F1358" s="182">
        <f>G1358+H1358+I1358</f>
        <v>22.700000000000003</v>
      </c>
      <c r="G1358" s="466">
        <v>1.1299999999999999</v>
      </c>
      <c r="H1358" s="466">
        <v>3.2</v>
      </c>
      <c r="I1358" s="463">
        <v>18.37</v>
      </c>
      <c r="J1358" s="463">
        <v>1062.4000000000001</v>
      </c>
      <c r="K1358" s="463">
        <v>18.37</v>
      </c>
      <c r="L1358" s="463">
        <v>1062.4000000000001</v>
      </c>
      <c r="M1358" s="465">
        <f t="shared" si="257"/>
        <v>1.7291039156626505E-2</v>
      </c>
      <c r="N1358" s="184">
        <v>216.4</v>
      </c>
      <c r="O1358" s="185">
        <f t="shared" si="258"/>
        <v>4.0785411521084338</v>
      </c>
      <c r="P1358" s="185">
        <f t="shared" si="259"/>
        <v>1037.4623493975903</v>
      </c>
      <c r="Q1358" s="468">
        <f t="shared" si="260"/>
        <v>224.50685240963855</v>
      </c>
    </row>
    <row r="1359" spans="1:17">
      <c r="A1359" s="990"/>
      <c r="B1359" s="99">
        <v>4</v>
      </c>
      <c r="C1359" s="106" t="s">
        <v>485</v>
      </c>
      <c r="D1359" s="99">
        <v>18</v>
      </c>
      <c r="E1359" s="99">
        <v>1977</v>
      </c>
      <c r="F1359" s="182">
        <f t="shared" si="256"/>
        <v>5.34</v>
      </c>
      <c r="G1359" s="466">
        <v>1.23</v>
      </c>
      <c r="H1359" s="466">
        <v>2.88</v>
      </c>
      <c r="I1359" s="463">
        <v>1.23</v>
      </c>
      <c r="J1359" s="463">
        <v>787</v>
      </c>
      <c r="K1359" s="463">
        <v>1.23</v>
      </c>
      <c r="L1359" s="463">
        <v>787</v>
      </c>
      <c r="M1359" s="465">
        <f t="shared" si="257"/>
        <v>1.5628970775095298E-3</v>
      </c>
      <c r="N1359" s="184">
        <v>216.4</v>
      </c>
      <c r="O1359" s="185">
        <f t="shared" si="258"/>
        <v>0.3686499110546379</v>
      </c>
      <c r="P1359" s="185">
        <f t="shared" si="259"/>
        <v>93.773824650571783</v>
      </c>
      <c r="Q1359" s="468">
        <f t="shared" si="260"/>
        <v>20.292655654383736</v>
      </c>
    </row>
    <row r="1360" spans="1:17">
      <c r="A1360" s="990"/>
      <c r="B1360" s="99">
        <v>5</v>
      </c>
      <c r="C1360" s="106" t="s">
        <v>486</v>
      </c>
      <c r="D1360" s="99">
        <v>20</v>
      </c>
      <c r="E1360" s="99">
        <v>1976</v>
      </c>
      <c r="F1360" s="182">
        <f t="shared" si="256"/>
        <v>14.780000000000001</v>
      </c>
      <c r="G1360" s="466">
        <v>0.99</v>
      </c>
      <c r="H1360" s="466">
        <v>3.2</v>
      </c>
      <c r="I1360" s="463">
        <v>10.59</v>
      </c>
      <c r="J1360" s="463">
        <v>712.6</v>
      </c>
      <c r="K1360" s="463">
        <v>10.59</v>
      </c>
      <c r="L1360" s="463">
        <v>712.6</v>
      </c>
      <c r="M1360" s="465">
        <f t="shared" si="257"/>
        <v>1.4861072130227335E-2</v>
      </c>
      <c r="N1360" s="184">
        <v>216.4</v>
      </c>
      <c r="O1360" s="185">
        <f t="shared" si="258"/>
        <v>3.5053702497895034</v>
      </c>
      <c r="P1360" s="185">
        <f t="shared" si="259"/>
        <v>891.66432781364017</v>
      </c>
      <c r="Q1360" s="468">
        <f t="shared" si="260"/>
        <v>192.95616053887176</v>
      </c>
    </row>
    <row r="1361" spans="1:17">
      <c r="A1361" s="990"/>
      <c r="B1361" s="99">
        <v>6</v>
      </c>
      <c r="C1361" s="106" t="s">
        <v>487</v>
      </c>
      <c r="D1361" s="99">
        <v>20</v>
      </c>
      <c r="E1361" s="99">
        <v>1985</v>
      </c>
      <c r="F1361" s="182">
        <f>G1361+H1361+I1361</f>
        <v>17.100000000000001</v>
      </c>
      <c r="G1361" s="466">
        <v>2.37</v>
      </c>
      <c r="H1361" s="466">
        <v>3.04</v>
      </c>
      <c r="I1361" s="463">
        <v>11.69</v>
      </c>
      <c r="J1361" s="463">
        <v>978.64</v>
      </c>
      <c r="K1361" s="463">
        <v>11.69</v>
      </c>
      <c r="L1361" s="463">
        <v>978.64</v>
      </c>
      <c r="M1361" s="465">
        <f t="shared" si="257"/>
        <v>1.1945148369165373E-2</v>
      </c>
      <c r="N1361" s="184">
        <v>216.4</v>
      </c>
      <c r="O1361" s="185">
        <f t="shared" si="258"/>
        <v>2.8175738167252518</v>
      </c>
      <c r="P1361" s="185">
        <f t="shared" si="259"/>
        <v>716.70890214992232</v>
      </c>
      <c r="Q1361" s="468">
        <f t="shared" si="260"/>
        <v>155.09580642524321</v>
      </c>
    </row>
    <row r="1362" spans="1:17">
      <c r="A1362" s="990"/>
      <c r="B1362" s="99">
        <v>7</v>
      </c>
      <c r="C1362" s="106" t="s">
        <v>488</v>
      </c>
      <c r="D1362" s="99">
        <v>33</v>
      </c>
      <c r="E1362" s="99">
        <v>1968</v>
      </c>
      <c r="F1362" s="182">
        <f t="shared" si="256"/>
        <v>31.560000000000002</v>
      </c>
      <c r="G1362" s="466">
        <v>2.87</v>
      </c>
      <c r="H1362" s="466">
        <v>5.44</v>
      </c>
      <c r="I1362" s="463">
        <v>23.25</v>
      </c>
      <c r="J1362" s="463">
        <v>1439.65</v>
      </c>
      <c r="K1362" s="463">
        <v>23.3</v>
      </c>
      <c r="L1362" s="463">
        <v>1439.65</v>
      </c>
      <c r="M1362" s="465">
        <f t="shared" si="257"/>
        <v>1.6184489285590246E-2</v>
      </c>
      <c r="N1362" s="184">
        <v>216.4</v>
      </c>
      <c r="O1362" s="185">
        <f t="shared" si="258"/>
        <v>3.8175325947278851</v>
      </c>
      <c r="P1362" s="185">
        <f t="shared" si="259"/>
        <v>971.06935713541475</v>
      </c>
      <c r="Q1362" s="468">
        <f t="shared" si="260"/>
        <v>210.13940888410377</v>
      </c>
    </row>
    <row r="1363" spans="1:17">
      <c r="A1363" s="990"/>
      <c r="B1363" s="99">
        <v>8</v>
      </c>
      <c r="C1363" s="106"/>
      <c r="D1363" s="99"/>
      <c r="E1363" s="99"/>
      <c r="F1363" s="182"/>
      <c r="G1363" s="463"/>
      <c r="H1363" s="463"/>
      <c r="I1363" s="463"/>
      <c r="J1363" s="463"/>
      <c r="K1363" s="463"/>
      <c r="L1363" s="463"/>
      <c r="M1363" s="465"/>
      <c r="N1363" s="466"/>
      <c r="O1363" s="185"/>
      <c r="P1363" s="185"/>
      <c r="Q1363" s="468"/>
    </row>
    <row r="1364" spans="1:17">
      <c r="A1364" s="990"/>
      <c r="B1364" s="99">
        <v>9</v>
      </c>
      <c r="C1364" s="106"/>
      <c r="D1364" s="99"/>
      <c r="E1364" s="99"/>
      <c r="F1364" s="182"/>
      <c r="G1364" s="463"/>
      <c r="H1364" s="463"/>
      <c r="I1364" s="463"/>
      <c r="J1364" s="463"/>
      <c r="K1364" s="463"/>
      <c r="L1364" s="463"/>
      <c r="M1364" s="465"/>
      <c r="N1364" s="466"/>
      <c r="O1364" s="185"/>
      <c r="P1364" s="185"/>
      <c r="Q1364" s="468"/>
    </row>
    <row r="1365" spans="1:17" ht="12" thickBot="1">
      <c r="A1365" s="991"/>
      <c r="B1365" s="102">
        <v>10</v>
      </c>
      <c r="C1365" s="107"/>
      <c r="D1365" s="102"/>
      <c r="E1365" s="102"/>
      <c r="F1365" s="840"/>
      <c r="G1365" s="469"/>
      <c r="H1365" s="469"/>
      <c r="I1365" s="469"/>
      <c r="J1365" s="469"/>
      <c r="K1365" s="469"/>
      <c r="L1365" s="469"/>
      <c r="M1365" s="470"/>
      <c r="N1365" s="471"/>
      <c r="O1365" s="841"/>
      <c r="P1365" s="472"/>
      <c r="Q1365" s="473"/>
    </row>
    <row r="1366" spans="1:17">
      <c r="A1366" s="1097" t="s">
        <v>111</v>
      </c>
      <c r="B1366" s="52">
        <v>1</v>
      </c>
      <c r="C1366" s="599" t="s">
        <v>489</v>
      </c>
      <c r="D1366" s="24">
        <v>6</v>
      </c>
      <c r="E1366" s="24">
        <v>1965</v>
      </c>
      <c r="F1366" s="326">
        <f t="shared" ref="F1366:F1372" si="261">G1366+H1366+I1366</f>
        <v>5.97</v>
      </c>
      <c r="G1366" s="306">
        <v>0.05</v>
      </c>
      <c r="H1366" s="306">
        <v>0</v>
      </c>
      <c r="I1366" s="306">
        <v>5.92</v>
      </c>
      <c r="J1366" s="306">
        <v>326.74</v>
      </c>
      <c r="K1366" s="306">
        <v>5.92</v>
      </c>
      <c r="L1366" s="306">
        <v>326.74</v>
      </c>
      <c r="M1366" s="327">
        <f>K1366/L1366</f>
        <v>1.8118381587806816E-2</v>
      </c>
      <c r="N1366" s="328">
        <v>216.4</v>
      </c>
      <c r="O1366" s="329">
        <f t="shared" ref="O1366:O1372" si="262">M1366*N1366*1.09</f>
        <v>4.2736913754055212</v>
      </c>
      <c r="P1366" s="329">
        <f>M1366*60*1000</f>
        <v>1087.1028952684089</v>
      </c>
      <c r="Q1366" s="332">
        <f>P1366*N1366/1000</f>
        <v>235.24906653608369</v>
      </c>
    </row>
    <row r="1367" spans="1:17">
      <c r="A1367" s="981"/>
      <c r="B1367" s="26">
        <v>2</v>
      </c>
      <c r="C1367" s="30" t="s">
        <v>490</v>
      </c>
      <c r="D1367" s="26">
        <v>8</v>
      </c>
      <c r="E1367" s="26">
        <v>1962</v>
      </c>
      <c r="F1367" s="326">
        <f t="shared" si="261"/>
        <v>7.1</v>
      </c>
      <c r="G1367" s="301">
        <v>0.4</v>
      </c>
      <c r="H1367" s="301">
        <v>1.1200000000000001</v>
      </c>
      <c r="I1367" s="301">
        <v>5.58</v>
      </c>
      <c r="J1367" s="301">
        <v>318.54000000000002</v>
      </c>
      <c r="K1367" s="301">
        <v>5.58</v>
      </c>
      <c r="L1367" s="301">
        <v>318.54000000000002</v>
      </c>
      <c r="M1367" s="37">
        <f t="shared" ref="M1367:M1372" si="263">K1367/L1367</f>
        <v>1.7517423243548689E-2</v>
      </c>
      <c r="N1367" s="328">
        <v>216.4</v>
      </c>
      <c r="O1367" s="329">
        <f t="shared" si="262"/>
        <v>4.1319397249952914</v>
      </c>
      <c r="P1367" s="329">
        <f t="shared" ref="P1367:P1372" si="264">M1367*60*1000</f>
        <v>1051.0453946129212</v>
      </c>
      <c r="Q1367" s="50">
        <f t="shared" ref="Q1367:Q1372" si="265">P1367*N1367/1000</f>
        <v>227.44622339423614</v>
      </c>
    </row>
    <row r="1368" spans="1:17">
      <c r="A1368" s="981"/>
      <c r="B1368" s="26">
        <v>3</v>
      </c>
      <c r="C1368" s="30" t="s">
        <v>491</v>
      </c>
      <c r="D1368" s="26">
        <v>24</v>
      </c>
      <c r="E1368" s="26">
        <v>1972</v>
      </c>
      <c r="F1368" s="326">
        <f t="shared" si="261"/>
        <v>22.900000000000002</v>
      </c>
      <c r="G1368" s="301">
        <v>1.36</v>
      </c>
      <c r="H1368" s="301">
        <v>0.24</v>
      </c>
      <c r="I1368" s="301">
        <v>21.3</v>
      </c>
      <c r="J1368" s="301">
        <v>1271.24</v>
      </c>
      <c r="K1368" s="301">
        <v>21.3</v>
      </c>
      <c r="L1368" s="301">
        <v>1271.24</v>
      </c>
      <c r="M1368" s="37">
        <f t="shared" si="263"/>
        <v>1.6755294043610963E-2</v>
      </c>
      <c r="N1368" s="328">
        <v>216.4</v>
      </c>
      <c r="O1368" s="329">
        <f t="shared" si="262"/>
        <v>3.9521717378307799</v>
      </c>
      <c r="P1368" s="329">
        <f t="shared" si="264"/>
        <v>1005.3176426166577</v>
      </c>
      <c r="Q1368" s="50">
        <f t="shared" si="265"/>
        <v>217.55073786224474</v>
      </c>
    </row>
    <row r="1369" spans="1:17">
      <c r="A1369" s="981"/>
      <c r="B1369" s="26">
        <v>4</v>
      </c>
      <c r="C1369" s="30" t="s">
        <v>492</v>
      </c>
      <c r="D1369" s="26">
        <v>48</v>
      </c>
      <c r="E1369" s="26">
        <v>1957</v>
      </c>
      <c r="F1369" s="326">
        <f t="shared" si="261"/>
        <v>21.07</v>
      </c>
      <c r="G1369" s="301">
        <v>1.1000000000000001</v>
      </c>
      <c r="H1369" s="301">
        <v>0.01</v>
      </c>
      <c r="I1369" s="301">
        <v>19.96</v>
      </c>
      <c r="J1369" s="301">
        <v>1114.8599999999999</v>
      </c>
      <c r="K1369" s="301">
        <v>19.96</v>
      </c>
      <c r="L1369" s="301">
        <v>1114.8599999999999</v>
      </c>
      <c r="M1369" s="37">
        <f t="shared" si="263"/>
        <v>1.7903593276285813E-2</v>
      </c>
      <c r="N1369" s="328">
        <v>216.4</v>
      </c>
      <c r="O1369" s="329">
        <f t="shared" si="262"/>
        <v>4.2230279676371927</v>
      </c>
      <c r="P1369" s="329">
        <f t="shared" si="264"/>
        <v>1074.2155965771487</v>
      </c>
      <c r="Q1369" s="50">
        <f t="shared" si="265"/>
        <v>232.46025509929501</v>
      </c>
    </row>
    <row r="1370" spans="1:17">
      <c r="A1370" s="981"/>
      <c r="B1370" s="26">
        <v>5</v>
      </c>
      <c r="C1370" s="30" t="s">
        <v>493</v>
      </c>
      <c r="D1370" s="26">
        <v>8</v>
      </c>
      <c r="E1370" s="26">
        <v>1964</v>
      </c>
      <c r="F1370" s="326">
        <f t="shared" si="261"/>
        <v>8.77</v>
      </c>
      <c r="G1370" s="301">
        <v>0.86</v>
      </c>
      <c r="H1370" s="301">
        <v>1.28</v>
      </c>
      <c r="I1370" s="301">
        <v>6.63</v>
      </c>
      <c r="J1370" s="301">
        <v>371.23</v>
      </c>
      <c r="K1370" s="301">
        <v>6.63</v>
      </c>
      <c r="L1370" s="301">
        <v>371.23</v>
      </c>
      <c r="M1370" s="37">
        <f t="shared" si="263"/>
        <v>1.7859547989117257E-2</v>
      </c>
      <c r="N1370" s="328">
        <v>216.4</v>
      </c>
      <c r="O1370" s="329">
        <f t="shared" si="262"/>
        <v>4.2126387414810225</v>
      </c>
      <c r="P1370" s="329">
        <f t="shared" si="264"/>
        <v>1071.5728793470353</v>
      </c>
      <c r="Q1370" s="50">
        <f t="shared" si="265"/>
        <v>231.88837109069843</v>
      </c>
    </row>
    <row r="1371" spans="1:17">
      <c r="A1371" s="981"/>
      <c r="B1371" s="26">
        <v>6</v>
      </c>
      <c r="C1371" s="30" t="s">
        <v>494</v>
      </c>
      <c r="D1371" s="26">
        <v>9</v>
      </c>
      <c r="E1371" s="26">
        <v>1979</v>
      </c>
      <c r="F1371" s="326">
        <f t="shared" si="261"/>
        <v>11.13</v>
      </c>
      <c r="G1371" s="301">
        <v>0.71</v>
      </c>
      <c r="H1371" s="301">
        <v>1.44</v>
      </c>
      <c r="I1371" s="301">
        <v>8.98</v>
      </c>
      <c r="J1371" s="301">
        <v>475.45</v>
      </c>
      <c r="K1371" s="301">
        <v>8.98</v>
      </c>
      <c r="L1371" s="301">
        <v>475.45</v>
      </c>
      <c r="M1371" s="37">
        <f t="shared" si="263"/>
        <v>1.8887369860132508E-2</v>
      </c>
      <c r="N1371" s="328">
        <v>216.4</v>
      </c>
      <c r="O1371" s="329">
        <f t="shared" si="262"/>
        <v>4.455077253128616</v>
      </c>
      <c r="P1371" s="329">
        <f t="shared" si="264"/>
        <v>1133.2421916079504</v>
      </c>
      <c r="Q1371" s="50">
        <f t="shared" si="265"/>
        <v>245.23361026396046</v>
      </c>
    </row>
    <row r="1372" spans="1:17">
      <c r="A1372" s="981"/>
      <c r="B1372" s="26">
        <v>7</v>
      </c>
      <c r="C1372" s="30" t="s">
        <v>495</v>
      </c>
      <c r="D1372" s="26">
        <v>2</v>
      </c>
      <c r="E1372" s="26">
        <v>1985</v>
      </c>
      <c r="F1372" s="326">
        <f t="shared" si="261"/>
        <v>3.28</v>
      </c>
      <c r="G1372" s="301">
        <v>0.14000000000000001</v>
      </c>
      <c r="H1372" s="301">
        <v>0.32</v>
      </c>
      <c r="I1372" s="301">
        <v>2.82</v>
      </c>
      <c r="J1372" s="301">
        <v>121.2</v>
      </c>
      <c r="K1372" s="301">
        <v>2.82</v>
      </c>
      <c r="L1372" s="301">
        <v>121.2</v>
      </c>
      <c r="M1372" s="37">
        <f t="shared" si="263"/>
        <v>2.3267326732673267E-2</v>
      </c>
      <c r="N1372" s="328">
        <v>216.4</v>
      </c>
      <c r="O1372" s="329">
        <f t="shared" si="262"/>
        <v>5.4882039603960404</v>
      </c>
      <c r="P1372" s="329">
        <f t="shared" si="264"/>
        <v>1396.0396039603959</v>
      </c>
      <c r="Q1372" s="50">
        <f t="shared" si="265"/>
        <v>302.10297029702963</v>
      </c>
    </row>
    <row r="1373" spans="1:17">
      <c r="A1373" s="981"/>
      <c r="B1373" s="26">
        <v>8</v>
      </c>
      <c r="C1373" s="30"/>
      <c r="D1373" s="26"/>
      <c r="E1373" s="26"/>
      <c r="F1373" s="301"/>
      <c r="G1373" s="301"/>
      <c r="H1373" s="301"/>
      <c r="I1373" s="301"/>
      <c r="J1373" s="301"/>
      <c r="K1373" s="323"/>
      <c r="L1373" s="301"/>
      <c r="M1373" s="37"/>
      <c r="N1373" s="35"/>
      <c r="O1373" s="49"/>
      <c r="P1373" s="49"/>
      <c r="Q1373" s="50"/>
    </row>
    <row r="1374" spans="1:17">
      <c r="A1374" s="981"/>
      <c r="B1374" s="26">
        <v>9</v>
      </c>
      <c r="C1374" s="54"/>
      <c r="D1374" s="26"/>
      <c r="E1374" s="26"/>
      <c r="F1374" s="301"/>
      <c r="G1374" s="301"/>
      <c r="H1374" s="301"/>
      <c r="I1374" s="301"/>
      <c r="J1374" s="301"/>
      <c r="K1374" s="301"/>
      <c r="L1374" s="301"/>
      <c r="M1374" s="37"/>
      <c r="N1374" s="35"/>
      <c r="O1374" s="49"/>
      <c r="P1374" s="49"/>
      <c r="Q1374" s="50"/>
    </row>
    <row r="1375" spans="1:17" ht="12" thickBot="1">
      <c r="A1375" s="982"/>
      <c r="B1375" s="27">
        <v>10</v>
      </c>
      <c r="C1375" s="619"/>
      <c r="D1375" s="27"/>
      <c r="E1375" s="27"/>
      <c r="F1375" s="337"/>
      <c r="G1375" s="337"/>
      <c r="H1375" s="337"/>
      <c r="I1375" s="337"/>
      <c r="J1375" s="337"/>
      <c r="K1375" s="337"/>
      <c r="L1375" s="337"/>
      <c r="M1375" s="53"/>
      <c r="N1375" s="38"/>
      <c r="O1375" s="51"/>
      <c r="P1375" s="51"/>
      <c r="Q1375" s="297"/>
    </row>
    <row r="1377" spans="1:17" ht="15">
      <c r="A1377" s="1011" t="s">
        <v>619</v>
      </c>
      <c r="B1377" s="1011"/>
      <c r="C1377" s="1011"/>
      <c r="D1377" s="1011"/>
      <c r="E1377" s="1011"/>
      <c r="F1377" s="1011"/>
      <c r="G1377" s="1011"/>
      <c r="H1377" s="1011"/>
      <c r="I1377" s="1011"/>
      <c r="J1377" s="1011"/>
      <c r="K1377" s="1011"/>
      <c r="L1377" s="1011"/>
      <c r="M1377" s="1011"/>
      <c r="N1377" s="1011"/>
      <c r="O1377" s="1011"/>
      <c r="P1377" s="1011"/>
      <c r="Q1377" s="1011"/>
    </row>
    <row r="1378" spans="1:17" ht="13.5" thickBot="1">
      <c r="A1378" s="993" t="s">
        <v>757</v>
      </c>
      <c r="B1378" s="993"/>
      <c r="C1378" s="993"/>
      <c r="D1378" s="993"/>
      <c r="E1378" s="993"/>
      <c r="F1378" s="993"/>
      <c r="G1378" s="993"/>
      <c r="H1378" s="993"/>
      <c r="I1378" s="993"/>
      <c r="J1378" s="993"/>
      <c r="K1378" s="993"/>
      <c r="L1378" s="993"/>
      <c r="M1378" s="993"/>
      <c r="N1378" s="993"/>
      <c r="O1378" s="993"/>
      <c r="P1378" s="993"/>
      <c r="Q1378" s="993"/>
    </row>
    <row r="1379" spans="1:17">
      <c r="A1379" s="994" t="s">
        <v>1</v>
      </c>
      <c r="B1379" s="997" t="s">
        <v>0</v>
      </c>
      <c r="C1379" s="1000" t="s">
        <v>2</v>
      </c>
      <c r="D1379" s="1000" t="s">
        <v>3</v>
      </c>
      <c r="E1379" s="1000" t="s">
        <v>13</v>
      </c>
      <c r="F1379" s="1004" t="s">
        <v>14</v>
      </c>
      <c r="G1379" s="1005"/>
      <c r="H1379" s="1005"/>
      <c r="I1379" s="1006"/>
      <c r="J1379" s="1000" t="s">
        <v>4</v>
      </c>
      <c r="K1379" s="1000" t="s">
        <v>15</v>
      </c>
      <c r="L1379" s="1000" t="s">
        <v>5</v>
      </c>
      <c r="M1379" s="1000" t="s">
        <v>6</v>
      </c>
      <c r="N1379" s="1000" t="s">
        <v>16</v>
      </c>
      <c r="O1379" s="1007" t="s">
        <v>17</v>
      </c>
      <c r="P1379" s="1000" t="s">
        <v>25</v>
      </c>
      <c r="Q1379" s="1009" t="s">
        <v>26</v>
      </c>
    </row>
    <row r="1380" spans="1:17" ht="33.75">
      <c r="A1380" s="995"/>
      <c r="B1380" s="998"/>
      <c r="C1380" s="1001"/>
      <c r="D1380" s="1003"/>
      <c r="E1380" s="1003"/>
      <c r="F1380" s="776" t="s">
        <v>18</v>
      </c>
      <c r="G1380" s="776" t="s">
        <v>19</v>
      </c>
      <c r="H1380" s="776" t="s">
        <v>20</v>
      </c>
      <c r="I1380" s="776" t="s">
        <v>21</v>
      </c>
      <c r="J1380" s="1003"/>
      <c r="K1380" s="1003"/>
      <c r="L1380" s="1003"/>
      <c r="M1380" s="1003"/>
      <c r="N1380" s="1003"/>
      <c r="O1380" s="1008"/>
      <c r="P1380" s="1003"/>
      <c r="Q1380" s="1010"/>
    </row>
    <row r="1381" spans="1:17" ht="12" thickBot="1">
      <c r="A1381" s="996"/>
      <c r="B1381" s="999"/>
      <c r="C1381" s="1002"/>
      <c r="D1381" s="40" t="s">
        <v>7</v>
      </c>
      <c r="E1381" s="40" t="s">
        <v>8</v>
      </c>
      <c r="F1381" s="40" t="s">
        <v>9</v>
      </c>
      <c r="G1381" s="40" t="s">
        <v>9</v>
      </c>
      <c r="H1381" s="40" t="s">
        <v>9</v>
      </c>
      <c r="I1381" s="40" t="s">
        <v>9</v>
      </c>
      <c r="J1381" s="40" t="s">
        <v>22</v>
      </c>
      <c r="K1381" s="40" t="s">
        <v>9</v>
      </c>
      <c r="L1381" s="40" t="s">
        <v>22</v>
      </c>
      <c r="M1381" s="40" t="s">
        <v>23</v>
      </c>
      <c r="N1381" s="40" t="s">
        <v>10</v>
      </c>
      <c r="O1381" s="40" t="s">
        <v>24</v>
      </c>
      <c r="P1381" s="41" t="s">
        <v>27</v>
      </c>
      <c r="Q1381" s="42" t="s">
        <v>28</v>
      </c>
    </row>
    <row r="1382" spans="1:17">
      <c r="A1382" s="983" t="s">
        <v>11</v>
      </c>
      <c r="B1382" s="17">
        <v>1</v>
      </c>
      <c r="C1382" s="1135" t="s">
        <v>758</v>
      </c>
      <c r="D1382" s="1136">
        <v>15</v>
      </c>
      <c r="E1382" s="1136">
        <v>1980</v>
      </c>
      <c r="F1382" s="672">
        <v>7.21</v>
      </c>
      <c r="G1382" s="672">
        <v>1.429</v>
      </c>
      <c r="H1382" s="672">
        <v>2.4</v>
      </c>
      <c r="I1382" s="672">
        <v>3.3809999999999998</v>
      </c>
      <c r="J1382" s="672">
        <v>833.65</v>
      </c>
      <c r="K1382" s="1137">
        <v>3.3809999999999998</v>
      </c>
      <c r="L1382" s="672">
        <v>833.65</v>
      </c>
      <c r="M1382" s="1138">
        <f>K1382/L1382</f>
        <v>4.0556588496371377E-3</v>
      </c>
      <c r="N1382" s="1139">
        <v>201.2</v>
      </c>
      <c r="O1382" s="1140">
        <f>M1382*N1382</f>
        <v>0.81599856054699205</v>
      </c>
      <c r="P1382" s="1140">
        <f>M1382*60*1000</f>
        <v>243.33953097822828</v>
      </c>
      <c r="Q1382" s="1141">
        <f>P1382*N1382/1000</f>
        <v>48.959913632819529</v>
      </c>
    </row>
    <row r="1383" spans="1:17">
      <c r="A1383" s="984"/>
      <c r="B1383" s="18">
        <v>2</v>
      </c>
      <c r="C1383" s="1142" t="s">
        <v>759</v>
      </c>
      <c r="D1383" s="1143">
        <v>40</v>
      </c>
      <c r="E1383" s="1143">
        <v>1985</v>
      </c>
      <c r="F1383" s="555">
        <v>25.065999999999999</v>
      </c>
      <c r="G1383" s="555">
        <v>6.2039999999999997</v>
      </c>
      <c r="H1383" s="555">
        <v>6.4</v>
      </c>
      <c r="I1383" s="555">
        <v>12.461</v>
      </c>
      <c r="J1383" s="555">
        <v>2266.1799999999998</v>
      </c>
      <c r="K1383" s="1144">
        <v>12.461</v>
      </c>
      <c r="L1383" s="555">
        <v>2266.1799999999998</v>
      </c>
      <c r="M1383" s="557">
        <f t="shared" ref="M1383:M1385" si="266">K1383/L1383</f>
        <v>5.4986805990698004E-3</v>
      </c>
      <c r="N1383" s="1145">
        <v>201.2</v>
      </c>
      <c r="O1383" s="1146">
        <f t="shared" ref="O1383:O1385" si="267">M1383*N1383</f>
        <v>1.1063345365328439</v>
      </c>
      <c r="P1383" s="1140">
        <f t="shared" ref="P1383:P1385" si="268">M1383*60*1000</f>
        <v>329.92083594418801</v>
      </c>
      <c r="Q1383" s="1147">
        <f t="shared" ref="Q1383:Q1385" si="269">P1383*N1383/1000</f>
        <v>66.380072191970626</v>
      </c>
    </row>
    <row r="1384" spans="1:17">
      <c r="A1384" s="984"/>
      <c r="B1384" s="18">
        <v>3</v>
      </c>
      <c r="C1384" s="1142" t="s">
        <v>760</v>
      </c>
      <c r="D1384" s="1143">
        <v>40</v>
      </c>
      <c r="E1384" s="1143">
        <v>1990</v>
      </c>
      <c r="F1384" s="555">
        <v>23.837</v>
      </c>
      <c r="G1384" s="555">
        <v>4.3979999999999997</v>
      </c>
      <c r="H1384" s="555">
        <v>6.4</v>
      </c>
      <c r="I1384" s="555">
        <v>13.039</v>
      </c>
      <c r="J1384" s="555">
        <v>2359.96</v>
      </c>
      <c r="K1384" s="1144">
        <v>13.039</v>
      </c>
      <c r="L1384" s="555">
        <v>2359.96</v>
      </c>
      <c r="M1384" s="557">
        <f t="shared" si="266"/>
        <v>5.5250936456550112E-3</v>
      </c>
      <c r="N1384" s="1145">
        <v>201.2</v>
      </c>
      <c r="O1384" s="1146">
        <f t="shared" si="267"/>
        <v>1.1116488415057881</v>
      </c>
      <c r="P1384" s="1140">
        <f t="shared" si="268"/>
        <v>331.5056187393007</v>
      </c>
      <c r="Q1384" s="1147">
        <f t="shared" si="269"/>
        <v>66.698930490347294</v>
      </c>
    </row>
    <row r="1385" spans="1:17">
      <c r="A1385" s="984"/>
      <c r="B1385" s="18">
        <v>4</v>
      </c>
      <c r="C1385" s="1142" t="s">
        <v>761</v>
      </c>
      <c r="D1385" s="1143">
        <v>8</v>
      </c>
      <c r="E1385" s="1143">
        <v>1973</v>
      </c>
      <c r="F1385" s="555">
        <v>4.2160000000000002</v>
      </c>
      <c r="G1385" s="555">
        <v>0.55000000000000004</v>
      </c>
      <c r="H1385" s="555">
        <v>1.28</v>
      </c>
      <c r="I1385" s="555">
        <v>2.3860000000000001</v>
      </c>
      <c r="J1385" s="555">
        <v>405.68</v>
      </c>
      <c r="K1385" s="1144">
        <v>2.3860000000000001</v>
      </c>
      <c r="L1385" s="555">
        <v>405.68</v>
      </c>
      <c r="M1385" s="557">
        <f t="shared" si="266"/>
        <v>5.8814829422204696E-3</v>
      </c>
      <c r="N1385" s="1145">
        <v>201.2</v>
      </c>
      <c r="O1385" s="1146">
        <f t="shared" si="267"/>
        <v>1.1833543679747585</v>
      </c>
      <c r="P1385" s="1140">
        <f t="shared" si="268"/>
        <v>352.88897653322817</v>
      </c>
      <c r="Q1385" s="1147">
        <f t="shared" si="269"/>
        <v>71.00126207848551</v>
      </c>
    </row>
    <row r="1386" spans="1:17">
      <c r="A1386" s="984"/>
      <c r="B1386" s="18">
        <v>5</v>
      </c>
      <c r="C1386" s="430"/>
      <c r="D1386" s="377"/>
      <c r="E1386" s="377"/>
      <c r="F1386" s="380"/>
      <c r="G1386" s="380"/>
      <c r="H1386" s="380"/>
      <c r="I1386" s="380"/>
      <c r="J1386" s="380"/>
      <c r="K1386" s="380"/>
      <c r="L1386" s="380"/>
      <c r="M1386" s="431"/>
      <c r="N1386" s="477"/>
      <c r="O1386" s="154"/>
      <c r="P1386" s="154"/>
      <c r="Q1386" s="155"/>
    </row>
    <row r="1387" spans="1:17">
      <c r="A1387" s="984"/>
      <c r="B1387" s="18">
        <v>6</v>
      </c>
      <c r="C1387" s="430"/>
      <c r="D1387" s="377"/>
      <c r="E1387" s="377"/>
      <c r="F1387" s="380"/>
      <c r="G1387" s="380"/>
      <c r="H1387" s="380"/>
      <c r="I1387" s="380"/>
      <c r="J1387" s="380"/>
      <c r="K1387" s="380"/>
      <c r="L1387" s="380"/>
      <c r="M1387" s="431"/>
      <c r="N1387" s="477"/>
      <c r="O1387" s="154"/>
      <c r="P1387" s="154"/>
      <c r="Q1387" s="155"/>
    </row>
    <row r="1388" spans="1:17">
      <c r="A1388" s="984"/>
      <c r="B1388" s="18">
        <v>7</v>
      </c>
      <c r="C1388" s="430"/>
      <c r="D1388" s="377"/>
      <c r="E1388" s="377"/>
      <c r="F1388" s="544"/>
      <c r="G1388" s="544"/>
      <c r="H1388" s="544"/>
      <c r="I1388" s="544"/>
      <c r="J1388" s="477"/>
      <c r="K1388" s="494"/>
      <c r="L1388" s="477"/>
      <c r="M1388" s="431"/>
      <c r="N1388" s="477"/>
      <c r="O1388" s="382"/>
      <c r="P1388" s="382"/>
      <c r="Q1388" s="383"/>
    </row>
    <row r="1389" spans="1:17">
      <c r="A1389" s="984"/>
      <c r="B1389" s="18">
        <v>8</v>
      </c>
      <c r="C1389" s="430"/>
      <c r="D1389" s="377"/>
      <c r="E1389" s="377"/>
      <c r="F1389" s="544"/>
      <c r="G1389" s="544"/>
      <c r="H1389" s="544"/>
      <c r="I1389" s="544"/>
      <c r="J1389" s="477"/>
      <c r="K1389" s="494"/>
      <c r="L1389" s="477"/>
      <c r="M1389" s="431"/>
      <c r="N1389" s="477"/>
      <c r="O1389" s="382"/>
      <c r="P1389" s="382"/>
      <c r="Q1389" s="383"/>
    </row>
    <row r="1390" spans="1:17">
      <c r="A1390" s="984"/>
      <c r="B1390" s="18">
        <v>9</v>
      </c>
      <c r="C1390" s="430"/>
      <c r="D1390" s="377"/>
      <c r="E1390" s="377"/>
      <c r="F1390" s="544"/>
      <c r="G1390" s="544"/>
      <c r="H1390" s="544"/>
      <c r="I1390" s="544"/>
      <c r="J1390" s="477"/>
      <c r="K1390" s="494"/>
      <c r="L1390" s="477"/>
      <c r="M1390" s="431"/>
      <c r="N1390" s="477"/>
      <c r="O1390" s="382"/>
      <c r="P1390" s="382"/>
      <c r="Q1390" s="383"/>
    </row>
    <row r="1391" spans="1:17" ht="12" thickBot="1">
      <c r="A1391" s="985"/>
      <c r="B1391" s="44">
        <v>10</v>
      </c>
      <c r="C1391" s="432"/>
      <c r="D1391" s="433"/>
      <c r="E1391" s="433"/>
      <c r="F1391" s="545"/>
      <c r="G1391" s="545"/>
      <c r="H1391" s="545"/>
      <c r="I1391" s="545"/>
      <c r="J1391" s="435"/>
      <c r="K1391" s="495"/>
      <c r="L1391" s="435"/>
      <c r="M1391" s="434"/>
      <c r="N1391" s="435"/>
      <c r="O1391" s="436"/>
      <c r="P1391" s="436"/>
      <c r="Q1391" s="437"/>
    </row>
    <row r="1392" spans="1:17">
      <c r="A1392" s="986" t="s">
        <v>29</v>
      </c>
      <c r="B1392" s="266">
        <v>1</v>
      </c>
      <c r="C1392" s="1148" t="s">
        <v>762</v>
      </c>
      <c r="D1392" s="1149">
        <v>30</v>
      </c>
      <c r="E1392" s="1149">
        <v>1992</v>
      </c>
      <c r="F1392" s="1151">
        <v>19.739999999999998</v>
      </c>
      <c r="G1392" s="1151">
        <v>2.7330000000000001</v>
      </c>
      <c r="H1392" s="1151">
        <v>4.8</v>
      </c>
      <c r="I1392" s="1150">
        <v>12.207000000000001</v>
      </c>
      <c r="J1392" s="1151">
        <v>1637.91</v>
      </c>
      <c r="K1392" s="1152">
        <v>12.207000000000001</v>
      </c>
      <c r="L1392" s="1151">
        <v>1637.91</v>
      </c>
      <c r="M1392" s="1153">
        <f>K1392/L1392</f>
        <v>7.4527904463615215E-3</v>
      </c>
      <c r="N1392" s="1154">
        <v>201.2</v>
      </c>
      <c r="O1392" s="1155">
        <f t="shared" ref="O1392:O1395" si="270">M1392*N1392</f>
        <v>1.4995014378079381</v>
      </c>
      <c r="P1392" s="1155">
        <f t="shared" ref="P1392:P1395" si="271">M1392*60*1000</f>
        <v>447.16742678169129</v>
      </c>
      <c r="Q1392" s="1156">
        <f t="shared" ref="Q1392:Q1395" si="272">P1392*N1392/1000</f>
        <v>89.97008626847628</v>
      </c>
    </row>
    <row r="1393" spans="1:17">
      <c r="A1393" s="987"/>
      <c r="B1393" s="260">
        <v>2</v>
      </c>
      <c r="C1393" s="1148" t="s">
        <v>763</v>
      </c>
      <c r="D1393" s="1149">
        <v>8</v>
      </c>
      <c r="E1393" s="1149">
        <v>1977</v>
      </c>
      <c r="F1393" s="1150">
        <v>5.6840000000000002</v>
      </c>
      <c r="G1393" s="1150">
        <v>0.495</v>
      </c>
      <c r="H1393" s="1150">
        <v>1.28</v>
      </c>
      <c r="I1393" s="1150">
        <v>3.9089999999999998</v>
      </c>
      <c r="J1393" s="1150">
        <v>391.02</v>
      </c>
      <c r="K1393" s="1157">
        <v>3.9089999999999998</v>
      </c>
      <c r="L1393" s="1150">
        <v>391.02</v>
      </c>
      <c r="M1393" s="1153">
        <f>K1393/L1393</f>
        <v>9.9969311032683753E-3</v>
      </c>
      <c r="N1393" s="1158">
        <v>201.2</v>
      </c>
      <c r="O1393" s="1155">
        <f t="shared" si="270"/>
        <v>2.0113825379775969</v>
      </c>
      <c r="P1393" s="1155">
        <f t="shared" si="271"/>
        <v>599.81586619610255</v>
      </c>
      <c r="Q1393" s="1156">
        <f t="shared" si="272"/>
        <v>120.68295227865582</v>
      </c>
    </row>
    <row r="1394" spans="1:17">
      <c r="A1394" s="987"/>
      <c r="B1394" s="260">
        <v>3</v>
      </c>
      <c r="C1394" s="1159" t="s">
        <v>764</v>
      </c>
      <c r="D1394" s="1149">
        <v>27</v>
      </c>
      <c r="E1394" s="1149">
        <v>1990</v>
      </c>
      <c r="F1394" s="1150">
        <v>17.972000000000001</v>
      </c>
      <c r="G1394" s="1150">
        <v>2.5840000000000001</v>
      </c>
      <c r="H1394" s="1150">
        <v>4.32</v>
      </c>
      <c r="I1394" s="1150">
        <v>11.068</v>
      </c>
      <c r="J1394" s="1150">
        <v>1153.75</v>
      </c>
      <c r="K1394" s="1157">
        <v>11.068</v>
      </c>
      <c r="L1394" s="1150">
        <v>1153.75</v>
      </c>
      <c r="M1394" s="1160">
        <f t="shared" ref="M1394:M1395" si="273">K1394/L1394</f>
        <v>9.5930660888407359E-3</v>
      </c>
      <c r="N1394" s="1158">
        <v>201.2</v>
      </c>
      <c r="O1394" s="1155">
        <f t="shared" si="270"/>
        <v>1.930124897074756</v>
      </c>
      <c r="P1394" s="1155">
        <f t="shared" si="271"/>
        <v>575.58396533044424</v>
      </c>
      <c r="Q1394" s="1161">
        <f t="shared" si="272"/>
        <v>115.80749382448536</v>
      </c>
    </row>
    <row r="1395" spans="1:17">
      <c r="A1395" s="987"/>
      <c r="B1395" s="260">
        <v>4</v>
      </c>
      <c r="C1395" s="1159" t="s">
        <v>765</v>
      </c>
      <c r="D1395" s="1149">
        <v>11</v>
      </c>
      <c r="E1395" s="1149">
        <v>1986</v>
      </c>
      <c r="F1395" s="1150">
        <v>8.5459999999999994</v>
      </c>
      <c r="G1395" s="1150">
        <v>1.0449999999999999</v>
      </c>
      <c r="H1395" s="1150">
        <v>1.76</v>
      </c>
      <c r="I1395" s="1150">
        <v>5.7409999999999997</v>
      </c>
      <c r="J1395" s="1150">
        <v>590.08000000000004</v>
      </c>
      <c r="K1395" s="1157">
        <v>5.7409999999999997</v>
      </c>
      <c r="L1395" s="1150">
        <v>590.08000000000004</v>
      </c>
      <c r="M1395" s="1160">
        <f t="shared" si="273"/>
        <v>9.7291892624728846E-3</v>
      </c>
      <c r="N1395" s="1158">
        <v>201.2</v>
      </c>
      <c r="O1395" s="1162">
        <f t="shared" si="270"/>
        <v>1.9575128796095442</v>
      </c>
      <c r="P1395" s="1155">
        <f t="shared" si="271"/>
        <v>583.75135574837316</v>
      </c>
      <c r="Q1395" s="1161">
        <f t="shared" si="272"/>
        <v>117.45077277657268</v>
      </c>
    </row>
    <row r="1396" spans="1:17">
      <c r="A1396" s="987"/>
      <c r="B1396" s="260">
        <v>5</v>
      </c>
      <c r="C1396" s="261"/>
      <c r="D1396" s="260"/>
      <c r="E1396" s="260"/>
      <c r="F1396" s="300"/>
      <c r="G1396" s="302"/>
      <c r="H1396" s="302"/>
      <c r="I1396" s="302"/>
      <c r="J1396" s="302"/>
      <c r="K1396" s="302"/>
      <c r="L1396" s="302"/>
      <c r="M1396" s="262"/>
      <c r="N1396" s="616"/>
      <c r="O1396" s="613"/>
      <c r="P1396" s="613"/>
      <c r="Q1396" s="265"/>
    </row>
    <row r="1397" spans="1:17">
      <c r="A1397" s="987"/>
      <c r="B1397" s="260">
        <v>6</v>
      </c>
      <c r="C1397" s="261"/>
      <c r="D1397" s="260"/>
      <c r="E1397" s="260"/>
      <c r="F1397" s="300"/>
      <c r="G1397" s="302"/>
      <c r="H1397" s="302"/>
      <c r="I1397" s="302"/>
      <c r="J1397" s="302"/>
      <c r="K1397" s="302"/>
      <c r="L1397" s="302"/>
      <c r="M1397" s="262"/>
      <c r="N1397" s="616"/>
      <c r="O1397" s="613"/>
      <c r="P1397" s="613"/>
      <c r="Q1397" s="265"/>
    </row>
    <row r="1398" spans="1:17">
      <c r="A1398" s="987"/>
      <c r="B1398" s="260">
        <v>7</v>
      </c>
      <c r="C1398" s="261"/>
      <c r="D1398" s="260"/>
      <c r="E1398" s="260"/>
      <c r="F1398" s="300"/>
      <c r="G1398" s="302"/>
      <c r="H1398" s="302"/>
      <c r="I1398" s="302"/>
      <c r="J1398" s="302"/>
      <c r="K1398" s="302"/>
      <c r="L1398" s="302"/>
      <c r="M1398" s="262"/>
      <c r="N1398" s="616"/>
      <c r="O1398" s="613"/>
      <c r="P1398" s="613"/>
      <c r="Q1398" s="265"/>
    </row>
    <row r="1399" spans="1:17">
      <c r="A1399" s="987"/>
      <c r="B1399" s="260">
        <v>8</v>
      </c>
      <c r="C1399" s="261"/>
      <c r="D1399" s="260"/>
      <c r="E1399" s="260"/>
      <c r="F1399" s="302"/>
      <c r="G1399" s="302"/>
      <c r="H1399" s="302"/>
      <c r="I1399" s="302"/>
      <c r="J1399" s="302"/>
      <c r="K1399" s="309"/>
      <c r="L1399" s="302"/>
      <c r="M1399" s="262"/>
      <c r="N1399" s="263"/>
      <c r="O1399" s="264"/>
      <c r="P1399" s="613"/>
      <c r="Q1399" s="265"/>
    </row>
    <row r="1400" spans="1:17">
      <c r="A1400" s="987"/>
      <c r="B1400" s="260">
        <v>9</v>
      </c>
      <c r="C1400" s="261"/>
      <c r="D1400" s="260"/>
      <c r="E1400" s="260"/>
      <c r="F1400" s="302"/>
      <c r="G1400" s="302"/>
      <c r="H1400" s="302"/>
      <c r="I1400" s="302"/>
      <c r="J1400" s="302"/>
      <c r="K1400" s="309"/>
      <c r="L1400" s="302"/>
      <c r="M1400" s="262"/>
      <c r="N1400" s="263"/>
      <c r="O1400" s="264"/>
      <c r="P1400" s="613"/>
      <c r="Q1400" s="265"/>
    </row>
    <row r="1401" spans="1:17" ht="12" thickBot="1">
      <c r="A1401" s="988"/>
      <c r="B1401" s="267">
        <v>10</v>
      </c>
      <c r="C1401" s="293"/>
      <c r="D1401" s="267"/>
      <c r="E1401" s="267"/>
      <c r="F1401" s="310"/>
      <c r="G1401" s="310"/>
      <c r="H1401" s="310"/>
      <c r="I1401" s="310"/>
      <c r="J1401" s="310"/>
      <c r="K1401" s="618"/>
      <c r="L1401" s="310"/>
      <c r="M1401" s="311"/>
      <c r="N1401" s="312"/>
      <c r="O1401" s="268"/>
      <c r="P1401" s="268"/>
      <c r="Q1401" s="269"/>
    </row>
    <row r="1402" spans="1:17">
      <c r="A1402" s="989" t="s">
        <v>30</v>
      </c>
      <c r="B1402" s="98">
        <v>1</v>
      </c>
      <c r="C1402" s="1163" t="s">
        <v>620</v>
      </c>
      <c r="D1402" s="1164">
        <v>12</v>
      </c>
      <c r="E1402" s="1164">
        <v>1992</v>
      </c>
      <c r="F1402" s="561">
        <v>14.458</v>
      </c>
      <c r="G1402" s="561">
        <v>1.2490000000000001</v>
      </c>
      <c r="H1402" s="561">
        <v>1.92</v>
      </c>
      <c r="I1402" s="561">
        <v>11.109</v>
      </c>
      <c r="J1402" s="561">
        <v>695.18</v>
      </c>
      <c r="K1402" s="1165">
        <v>11.09</v>
      </c>
      <c r="L1402" s="1166">
        <v>695.18</v>
      </c>
      <c r="M1402" s="1167">
        <f>K1402/L1402</f>
        <v>1.59527028970914E-2</v>
      </c>
      <c r="N1402" s="1168">
        <v>201.2</v>
      </c>
      <c r="O1402" s="1169">
        <f>M1402*N1402</f>
        <v>3.2096838228947897</v>
      </c>
      <c r="P1402" s="1169">
        <f>M1402*60*1000</f>
        <v>957.16217382548405</v>
      </c>
      <c r="Q1402" s="1170">
        <f>P1402*N1402/1000</f>
        <v>192.58102937368739</v>
      </c>
    </row>
    <row r="1403" spans="1:17">
      <c r="A1403" s="990"/>
      <c r="B1403" s="99">
        <v>2</v>
      </c>
      <c r="C1403" s="1171" t="s">
        <v>766</v>
      </c>
      <c r="D1403" s="1172">
        <v>8</v>
      </c>
      <c r="E1403" s="1172">
        <v>1976</v>
      </c>
      <c r="F1403" s="565">
        <v>8.2919999999999998</v>
      </c>
      <c r="G1403" s="565">
        <v>0.77</v>
      </c>
      <c r="H1403" s="565">
        <v>1.28</v>
      </c>
      <c r="I1403" s="565">
        <v>6.242</v>
      </c>
      <c r="J1403" s="565">
        <v>401.12</v>
      </c>
      <c r="K1403" s="1173">
        <v>6.242</v>
      </c>
      <c r="L1403" s="565">
        <v>401.12</v>
      </c>
      <c r="M1403" s="564">
        <f t="shared" ref="M1403:M1405" si="274">K1403/L1403</f>
        <v>1.5561428001595533E-2</v>
      </c>
      <c r="N1403" s="1174">
        <v>201.2</v>
      </c>
      <c r="O1403" s="566">
        <f t="shared" ref="O1403:O1405" si="275">M1403*N1403</f>
        <v>3.130959313921021</v>
      </c>
      <c r="P1403" s="1169">
        <f t="shared" ref="P1403:P1405" si="276">M1403*60*1000</f>
        <v>933.68568009573198</v>
      </c>
      <c r="Q1403" s="567">
        <f t="shared" ref="Q1403:Q1405" si="277">P1403*N1403/1000</f>
        <v>187.85755883526127</v>
      </c>
    </row>
    <row r="1404" spans="1:17">
      <c r="A1404" s="990"/>
      <c r="B1404" s="99">
        <v>3</v>
      </c>
      <c r="C1404" s="1171" t="s">
        <v>767</v>
      </c>
      <c r="D1404" s="1172">
        <v>12</v>
      </c>
      <c r="E1404" s="1172">
        <v>1982</v>
      </c>
      <c r="F1404" s="565">
        <v>12.379</v>
      </c>
      <c r="G1404" s="565">
        <v>0.93500000000000005</v>
      </c>
      <c r="H1404" s="565">
        <v>1.92</v>
      </c>
      <c r="I1404" s="565">
        <v>9.5239999999999991</v>
      </c>
      <c r="J1404" s="565">
        <v>608.04</v>
      </c>
      <c r="K1404" s="1173">
        <v>9.5239999999999991</v>
      </c>
      <c r="L1404" s="565">
        <v>608.04</v>
      </c>
      <c r="M1404" s="564">
        <f t="shared" si="274"/>
        <v>1.5663443194526675E-2</v>
      </c>
      <c r="N1404" s="1174">
        <v>201.2</v>
      </c>
      <c r="O1404" s="566">
        <f t="shared" si="275"/>
        <v>3.151484770738767</v>
      </c>
      <c r="P1404" s="1169">
        <f t="shared" si="276"/>
        <v>939.80659167160047</v>
      </c>
      <c r="Q1404" s="567">
        <f t="shared" si="277"/>
        <v>189.08908624432598</v>
      </c>
    </row>
    <row r="1405" spans="1:17">
      <c r="A1405" s="990"/>
      <c r="B1405" s="99">
        <v>4</v>
      </c>
      <c r="C1405" s="1171" t="s">
        <v>768</v>
      </c>
      <c r="D1405" s="1172">
        <v>15</v>
      </c>
      <c r="E1405" s="1172">
        <v>1990</v>
      </c>
      <c r="F1405" s="565">
        <v>16.919</v>
      </c>
      <c r="G1405" s="565">
        <v>1.32</v>
      </c>
      <c r="H1405" s="565">
        <v>2.4</v>
      </c>
      <c r="I1405" s="565">
        <v>13.199</v>
      </c>
      <c r="J1405" s="565">
        <v>871.55</v>
      </c>
      <c r="K1405" s="1173">
        <v>13.199</v>
      </c>
      <c r="L1405" s="565">
        <v>871.55</v>
      </c>
      <c r="M1405" s="564">
        <f t="shared" si="274"/>
        <v>1.5144283173656131E-2</v>
      </c>
      <c r="N1405" s="1174">
        <v>201.2</v>
      </c>
      <c r="O1405" s="566">
        <f t="shared" si="275"/>
        <v>3.0470297745396135</v>
      </c>
      <c r="P1405" s="1169">
        <f t="shared" si="276"/>
        <v>908.65699041936784</v>
      </c>
      <c r="Q1405" s="567">
        <f t="shared" si="277"/>
        <v>182.8217864723768</v>
      </c>
    </row>
    <row r="1406" spans="1:17">
      <c r="A1406" s="990"/>
      <c r="B1406" s="99">
        <v>5</v>
      </c>
      <c r="C1406" s="106"/>
      <c r="D1406" s="99"/>
      <c r="E1406" s="99"/>
      <c r="F1406" s="182"/>
      <c r="G1406" s="466"/>
      <c r="H1406" s="466"/>
      <c r="I1406" s="463"/>
      <c r="J1406" s="463"/>
      <c r="K1406" s="463"/>
      <c r="L1406" s="463"/>
      <c r="M1406" s="465"/>
      <c r="N1406" s="184"/>
      <c r="O1406" s="185"/>
      <c r="P1406" s="185"/>
      <c r="Q1406" s="468"/>
    </row>
    <row r="1407" spans="1:17">
      <c r="A1407" s="990"/>
      <c r="B1407" s="99">
        <v>6</v>
      </c>
      <c r="C1407" s="106"/>
      <c r="D1407" s="99"/>
      <c r="E1407" s="99"/>
      <c r="F1407" s="182"/>
      <c r="G1407" s="466"/>
      <c r="H1407" s="466"/>
      <c r="I1407" s="463"/>
      <c r="J1407" s="463"/>
      <c r="K1407" s="463"/>
      <c r="L1407" s="463"/>
      <c r="M1407" s="465"/>
      <c r="N1407" s="184"/>
      <c r="O1407" s="185"/>
      <c r="P1407" s="185"/>
      <c r="Q1407" s="468"/>
    </row>
    <row r="1408" spans="1:17">
      <c r="A1408" s="990"/>
      <c r="B1408" s="99">
        <v>7</v>
      </c>
      <c r="C1408" s="106"/>
      <c r="D1408" s="99"/>
      <c r="E1408" s="99"/>
      <c r="F1408" s="182"/>
      <c r="G1408" s="466"/>
      <c r="H1408" s="466"/>
      <c r="I1408" s="463"/>
      <c r="J1408" s="463"/>
      <c r="K1408" s="463"/>
      <c r="L1408" s="463"/>
      <c r="M1408" s="465"/>
      <c r="N1408" s="184"/>
      <c r="O1408" s="185"/>
      <c r="P1408" s="185"/>
      <c r="Q1408" s="468"/>
    </row>
    <row r="1409" spans="1:17">
      <c r="A1409" s="990"/>
      <c r="B1409" s="99">
        <v>8</v>
      </c>
      <c r="C1409" s="106"/>
      <c r="D1409" s="99"/>
      <c r="E1409" s="99"/>
      <c r="F1409" s="463"/>
      <c r="G1409" s="463"/>
      <c r="H1409" s="463"/>
      <c r="I1409" s="463"/>
      <c r="J1409" s="463"/>
      <c r="K1409" s="464"/>
      <c r="L1409" s="463"/>
      <c r="M1409" s="465"/>
      <c r="N1409" s="466"/>
      <c r="O1409" s="467"/>
      <c r="P1409" s="185"/>
      <c r="Q1409" s="468"/>
    </row>
    <row r="1410" spans="1:17">
      <c r="A1410" s="990"/>
      <c r="B1410" s="99">
        <v>9</v>
      </c>
      <c r="C1410" s="106"/>
      <c r="D1410" s="99"/>
      <c r="E1410" s="99"/>
      <c r="F1410" s="463"/>
      <c r="G1410" s="463"/>
      <c r="H1410" s="463"/>
      <c r="I1410" s="463"/>
      <c r="J1410" s="463"/>
      <c r="K1410" s="464"/>
      <c r="L1410" s="463"/>
      <c r="M1410" s="465"/>
      <c r="N1410" s="466"/>
      <c r="O1410" s="467"/>
      <c r="P1410" s="185"/>
      <c r="Q1410" s="468"/>
    </row>
    <row r="1411" spans="1:17" ht="12" thickBot="1">
      <c r="A1411" s="991"/>
      <c r="B1411" s="102">
        <v>10</v>
      </c>
      <c r="C1411" s="106"/>
      <c r="D1411" s="102"/>
      <c r="E1411" s="102"/>
      <c r="F1411" s="469"/>
      <c r="G1411" s="469"/>
      <c r="H1411" s="469"/>
      <c r="I1411" s="469"/>
      <c r="J1411" s="469"/>
      <c r="K1411" s="583"/>
      <c r="L1411" s="469"/>
      <c r="M1411" s="470"/>
      <c r="N1411" s="471"/>
      <c r="O1411" s="472"/>
      <c r="P1411" s="472"/>
      <c r="Q1411" s="473"/>
    </row>
    <row r="1412" spans="1:17">
      <c r="A1412" s="980" t="s">
        <v>111</v>
      </c>
      <c r="B1412" s="24">
        <v>1</v>
      </c>
      <c r="C1412" s="1175" t="s">
        <v>769</v>
      </c>
      <c r="D1412" s="1176">
        <v>4</v>
      </c>
      <c r="E1412" s="1176">
        <v>1988</v>
      </c>
      <c r="F1412" s="708">
        <v>6.2080000000000002</v>
      </c>
      <c r="G1412" s="708">
        <v>0.11</v>
      </c>
      <c r="H1412" s="708">
        <v>0.64</v>
      </c>
      <c r="I1412" s="708">
        <v>5.4580000000000002</v>
      </c>
      <c r="J1412" s="708">
        <v>270.88</v>
      </c>
      <c r="K1412" s="1177">
        <v>5.4580000000000002</v>
      </c>
      <c r="L1412" s="1178">
        <v>270.88</v>
      </c>
      <c r="M1412" s="1179">
        <f>K1412/L1412</f>
        <v>2.0149143532191376E-2</v>
      </c>
      <c r="N1412" s="1180">
        <v>201.2</v>
      </c>
      <c r="O1412" s="1181">
        <f>M1412*N1412</f>
        <v>4.0540076786769044</v>
      </c>
      <c r="P1412" s="1181">
        <f>M1412*60*1000</f>
        <v>1208.9486119314824</v>
      </c>
      <c r="Q1412" s="1182">
        <f>P1412*N1412/1000</f>
        <v>243.24046072061427</v>
      </c>
    </row>
    <row r="1413" spans="1:17">
      <c r="A1413" s="981"/>
      <c r="B1413" s="26">
        <v>2</v>
      </c>
      <c r="C1413" s="1183" t="s">
        <v>770</v>
      </c>
      <c r="D1413" s="1184">
        <v>8</v>
      </c>
      <c r="E1413" s="1184">
        <v>1981</v>
      </c>
      <c r="F1413" s="570">
        <v>9.1760000000000002</v>
      </c>
      <c r="G1413" s="570">
        <v>0.33</v>
      </c>
      <c r="H1413" s="570">
        <v>1.28</v>
      </c>
      <c r="I1413" s="570">
        <v>7.5659999999999998</v>
      </c>
      <c r="J1413" s="570">
        <v>361.53</v>
      </c>
      <c r="K1413" s="1185">
        <v>7.5659999999999998</v>
      </c>
      <c r="L1413" s="570">
        <v>361.53</v>
      </c>
      <c r="M1413" s="569">
        <f t="shared" ref="M1413:M1415" si="278">K1413/L1413</f>
        <v>2.0927723840345202E-2</v>
      </c>
      <c r="N1413" s="1186">
        <v>201.2</v>
      </c>
      <c r="O1413" s="571">
        <f t="shared" ref="O1413:O1415" si="279">M1413*N1413</f>
        <v>4.2106580366774544</v>
      </c>
      <c r="P1413" s="1181">
        <f t="shared" ref="P1413:P1415" si="280">M1413*60*1000</f>
        <v>1255.6634304207121</v>
      </c>
      <c r="Q1413" s="572">
        <f t="shared" ref="Q1413:Q1415" si="281">P1413*N1413/1000</f>
        <v>252.63948220064728</v>
      </c>
    </row>
    <row r="1414" spans="1:17">
      <c r="A1414" s="981"/>
      <c r="B1414" s="26">
        <v>3</v>
      </c>
      <c r="C1414" s="1183" t="s">
        <v>771</v>
      </c>
      <c r="D1414" s="1184">
        <v>6</v>
      </c>
      <c r="E1414" s="1184">
        <v>1983</v>
      </c>
      <c r="F1414" s="570">
        <v>8.4019999999999992</v>
      </c>
      <c r="G1414" s="570">
        <v>0.44</v>
      </c>
      <c r="H1414" s="570">
        <v>0.96</v>
      </c>
      <c r="I1414" s="570">
        <v>7.0019999999999998</v>
      </c>
      <c r="J1414" s="570">
        <v>306.61</v>
      </c>
      <c r="K1414" s="1185">
        <v>7.0019999999999998</v>
      </c>
      <c r="L1414" s="570">
        <v>306.61</v>
      </c>
      <c r="M1414" s="569">
        <f t="shared" si="278"/>
        <v>2.2836828544404941E-2</v>
      </c>
      <c r="N1414" s="1186">
        <v>201.2</v>
      </c>
      <c r="O1414" s="571">
        <f t="shared" si="279"/>
        <v>4.5947699031342744</v>
      </c>
      <c r="P1414" s="1181">
        <f t="shared" si="280"/>
        <v>1370.2097126642964</v>
      </c>
      <c r="Q1414" s="572">
        <f t="shared" si="281"/>
        <v>275.68619418805639</v>
      </c>
    </row>
    <row r="1415" spans="1:17">
      <c r="A1415" s="981"/>
      <c r="B1415" s="26">
        <v>4</v>
      </c>
      <c r="C1415" s="1183" t="s">
        <v>772</v>
      </c>
      <c r="D1415" s="1184">
        <v>10</v>
      </c>
      <c r="E1415" s="1184">
        <v>1984</v>
      </c>
      <c r="F1415" s="570">
        <v>7.5330000000000004</v>
      </c>
      <c r="G1415" s="570"/>
      <c r="H1415" s="570"/>
      <c r="I1415" s="570">
        <v>7.5330000000000004</v>
      </c>
      <c r="J1415" s="570">
        <v>284.82</v>
      </c>
      <c r="K1415" s="1185">
        <v>7.5330000000000004</v>
      </c>
      <c r="L1415" s="570">
        <v>284.82</v>
      </c>
      <c r="M1415" s="569">
        <f t="shared" si="278"/>
        <v>2.6448283126184961E-2</v>
      </c>
      <c r="N1415" s="1186">
        <v>201.2</v>
      </c>
      <c r="O1415" s="571">
        <f t="shared" si="279"/>
        <v>5.321394564988414</v>
      </c>
      <c r="P1415" s="1181">
        <f t="shared" si="280"/>
        <v>1586.8969875710977</v>
      </c>
      <c r="Q1415" s="572">
        <f t="shared" si="281"/>
        <v>319.2836738993048</v>
      </c>
    </row>
    <row r="1416" spans="1:17">
      <c r="A1416" s="981"/>
      <c r="B1416" s="26">
        <v>5</v>
      </c>
      <c r="C1416" s="30"/>
      <c r="D1416" s="26"/>
      <c r="E1416" s="26"/>
      <c r="F1416" s="326"/>
      <c r="G1416" s="301"/>
      <c r="H1416" s="301"/>
      <c r="I1416" s="301"/>
      <c r="J1416" s="301"/>
      <c r="K1416" s="301"/>
      <c r="L1416" s="301"/>
      <c r="M1416" s="37"/>
      <c r="N1416" s="328"/>
      <c r="O1416" s="329"/>
      <c r="P1416" s="329"/>
      <c r="Q1416" s="50"/>
    </row>
    <row r="1417" spans="1:17">
      <c r="A1417" s="981"/>
      <c r="B1417" s="26">
        <v>6</v>
      </c>
      <c r="C1417" s="30"/>
      <c r="D1417" s="26"/>
      <c r="E1417" s="26"/>
      <c r="F1417" s="326"/>
      <c r="G1417" s="301"/>
      <c r="H1417" s="301"/>
      <c r="I1417" s="301"/>
      <c r="J1417" s="301"/>
      <c r="K1417" s="301"/>
      <c r="L1417" s="301"/>
      <c r="M1417" s="37"/>
      <c r="N1417" s="328"/>
      <c r="O1417" s="329"/>
      <c r="P1417" s="329"/>
      <c r="Q1417" s="50"/>
    </row>
    <row r="1418" spans="1:17">
      <c r="A1418" s="981"/>
      <c r="B1418" s="26">
        <v>7</v>
      </c>
      <c r="C1418" s="30"/>
      <c r="D1418" s="26"/>
      <c r="E1418" s="26"/>
      <c r="F1418" s="326"/>
      <c r="G1418" s="301"/>
      <c r="H1418" s="301"/>
      <c r="I1418" s="301"/>
      <c r="J1418" s="301"/>
      <c r="K1418" s="301"/>
      <c r="L1418" s="301"/>
      <c r="M1418" s="37"/>
      <c r="N1418" s="328"/>
      <c r="O1418" s="329"/>
      <c r="P1418" s="329"/>
      <c r="Q1418" s="50"/>
    </row>
    <row r="1419" spans="1:17">
      <c r="A1419" s="981"/>
      <c r="B1419" s="26">
        <v>8</v>
      </c>
      <c r="C1419" s="30"/>
      <c r="D1419" s="26"/>
      <c r="E1419" s="26"/>
      <c r="F1419" s="301"/>
      <c r="G1419" s="301"/>
      <c r="H1419" s="301"/>
      <c r="I1419" s="301"/>
      <c r="J1419" s="301"/>
      <c r="K1419" s="323"/>
      <c r="L1419" s="301"/>
      <c r="M1419" s="37"/>
      <c r="N1419" s="35"/>
      <c r="O1419" s="49"/>
      <c r="P1419" s="49"/>
      <c r="Q1419" s="50"/>
    </row>
    <row r="1420" spans="1:17">
      <c r="A1420" s="981"/>
      <c r="B1420" s="26">
        <v>9</v>
      </c>
      <c r="C1420" s="54"/>
      <c r="D1420" s="26"/>
      <c r="E1420" s="26"/>
      <c r="F1420" s="301"/>
      <c r="G1420" s="301"/>
      <c r="H1420" s="301"/>
      <c r="I1420" s="301"/>
      <c r="J1420" s="301"/>
      <c r="K1420" s="301"/>
      <c r="L1420" s="301"/>
      <c r="M1420" s="37"/>
      <c r="N1420" s="35"/>
      <c r="O1420" s="49"/>
      <c r="P1420" s="49"/>
      <c r="Q1420" s="50"/>
    </row>
    <row r="1421" spans="1:17" ht="12" thickBot="1">
      <c r="A1421" s="982"/>
      <c r="B1421" s="27">
        <v>10</v>
      </c>
      <c r="C1421" s="619"/>
      <c r="D1421" s="27"/>
      <c r="E1421" s="27"/>
      <c r="F1421" s="337"/>
      <c r="G1421" s="337"/>
      <c r="H1421" s="337"/>
      <c r="I1421" s="337"/>
      <c r="J1421" s="337"/>
      <c r="K1421" s="337"/>
      <c r="L1421" s="337"/>
      <c r="M1421" s="53"/>
      <c r="N1421" s="38"/>
      <c r="O1421" s="51"/>
      <c r="P1421" s="51"/>
      <c r="Q1421" s="297"/>
    </row>
    <row r="1424" spans="1:17" ht="15">
      <c r="A1424" s="992" t="s">
        <v>675</v>
      </c>
      <c r="B1424" s="992"/>
      <c r="C1424" s="992"/>
      <c r="D1424" s="992"/>
      <c r="E1424" s="992"/>
      <c r="F1424" s="992"/>
      <c r="G1424" s="992"/>
      <c r="H1424" s="992"/>
      <c r="I1424" s="992"/>
      <c r="J1424" s="992"/>
      <c r="K1424" s="992"/>
      <c r="L1424" s="992"/>
      <c r="M1424" s="992"/>
      <c r="N1424" s="992"/>
      <c r="O1424" s="992"/>
      <c r="P1424" s="992"/>
      <c r="Q1424" s="992"/>
    </row>
    <row r="1425" spans="1:17" ht="13.5" thickBot="1">
      <c r="A1425" s="993" t="s">
        <v>954</v>
      </c>
      <c r="B1425" s="993"/>
      <c r="C1425" s="993"/>
      <c r="D1425" s="993"/>
      <c r="E1425" s="993"/>
      <c r="F1425" s="993"/>
      <c r="G1425" s="993"/>
      <c r="H1425" s="993"/>
      <c r="I1425" s="993"/>
      <c r="J1425" s="993"/>
      <c r="K1425" s="993"/>
      <c r="L1425" s="993"/>
      <c r="M1425" s="993"/>
      <c r="N1425" s="993"/>
      <c r="O1425" s="993"/>
      <c r="P1425" s="993"/>
      <c r="Q1425" s="993"/>
    </row>
    <row r="1426" spans="1:17">
      <c r="A1426" s="994" t="s">
        <v>1</v>
      </c>
      <c r="B1426" s="997" t="s">
        <v>0</v>
      </c>
      <c r="C1426" s="1000" t="s">
        <v>2</v>
      </c>
      <c r="D1426" s="1000" t="s">
        <v>3</v>
      </c>
      <c r="E1426" s="1000" t="s">
        <v>13</v>
      </c>
      <c r="F1426" s="1004" t="s">
        <v>14</v>
      </c>
      <c r="G1426" s="1005"/>
      <c r="H1426" s="1005"/>
      <c r="I1426" s="1006"/>
      <c r="J1426" s="1000" t="s">
        <v>4</v>
      </c>
      <c r="K1426" s="1000" t="s">
        <v>15</v>
      </c>
      <c r="L1426" s="1000" t="s">
        <v>5</v>
      </c>
      <c r="M1426" s="1000" t="s">
        <v>6</v>
      </c>
      <c r="N1426" s="1000" t="s">
        <v>16</v>
      </c>
      <c r="O1426" s="1007" t="s">
        <v>17</v>
      </c>
      <c r="P1426" s="1000" t="s">
        <v>25</v>
      </c>
      <c r="Q1426" s="1009" t="s">
        <v>26</v>
      </c>
    </row>
    <row r="1427" spans="1:17" ht="33.75">
      <c r="A1427" s="995"/>
      <c r="B1427" s="998"/>
      <c r="C1427" s="1001"/>
      <c r="D1427" s="1003"/>
      <c r="E1427" s="1003"/>
      <c r="F1427" s="776" t="s">
        <v>18</v>
      </c>
      <c r="G1427" s="776" t="s">
        <v>19</v>
      </c>
      <c r="H1427" s="776" t="s">
        <v>20</v>
      </c>
      <c r="I1427" s="776" t="s">
        <v>21</v>
      </c>
      <c r="J1427" s="1003"/>
      <c r="K1427" s="1003"/>
      <c r="L1427" s="1003"/>
      <c r="M1427" s="1003"/>
      <c r="N1427" s="1003"/>
      <c r="O1427" s="1008"/>
      <c r="P1427" s="1003"/>
      <c r="Q1427" s="1010"/>
    </row>
    <row r="1428" spans="1:17" ht="12" thickBot="1">
      <c r="A1428" s="995"/>
      <c r="B1428" s="998"/>
      <c r="C1428" s="1001"/>
      <c r="D1428" s="9" t="s">
        <v>7</v>
      </c>
      <c r="E1428" s="9" t="s">
        <v>8</v>
      </c>
      <c r="F1428" s="9" t="s">
        <v>9</v>
      </c>
      <c r="G1428" s="9" t="s">
        <v>9</v>
      </c>
      <c r="H1428" s="9" t="s">
        <v>9</v>
      </c>
      <c r="I1428" s="9" t="s">
        <v>9</v>
      </c>
      <c r="J1428" s="9" t="s">
        <v>22</v>
      </c>
      <c r="K1428" s="9" t="s">
        <v>9</v>
      </c>
      <c r="L1428" s="9" t="s">
        <v>22</v>
      </c>
      <c r="M1428" s="9" t="s">
        <v>78</v>
      </c>
      <c r="N1428" s="9" t="s">
        <v>10</v>
      </c>
      <c r="O1428" s="9" t="s">
        <v>79</v>
      </c>
      <c r="P1428" s="22" t="s">
        <v>27</v>
      </c>
      <c r="Q1428" s="10" t="s">
        <v>28</v>
      </c>
    </row>
    <row r="1429" spans="1:17">
      <c r="A1429" s="986" t="s">
        <v>427</v>
      </c>
      <c r="B1429" s="266">
        <v>1</v>
      </c>
      <c r="C1429" s="1652" t="s">
        <v>955</v>
      </c>
      <c r="D1429" s="1652">
        <v>28</v>
      </c>
      <c r="E1429" s="1652">
        <v>1975</v>
      </c>
      <c r="F1429" s="1653">
        <v>32.700000000000003</v>
      </c>
      <c r="G1429" s="1653">
        <v>2</v>
      </c>
      <c r="H1429" s="1653">
        <v>4.5999999999999996</v>
      </c>
      <c r="I1429" s="1653">
        <v>26.1</v>
      </c>
      <c r="J1429" s="1653">
        <v>1599.6</v>
      </c>
      <c r="K1429" s="1652">
        <v>26.1</v>
      </c>
      <c r="L1429" s="1653">
        <v>1599.6</v>
      </c>
      <c r="M1429" s="1653">
        <v>1.6320000000000001E-2</v>
      </c>
      <c r="N1429" s="1653">
        <v>216.15</v>
      </c>
      <c r="O1429" s="1652">
        <v>3.53</v>
      </c>
      <c r="P1429" s="1652">
        <v>978.99</v>
      </c>
      <c r="Q1429" s="1654">
        <v>211.61</v>
      </c>
    </row>
    <row r="1430" spans="1:17">
      <c r="A1430" s="987"/>
      <c r="B1430" s="260">
        <v>2</v>
      </c>
      <c r="C1430" s="1643" t="s">
        <v>956</v>
      </c>
      <c r="D1430" s="1643">
        <v>28</v>
      </c>
      <c r="E1430" s="1643">
        <v>1974</v>
      </c>
      <c r="F1430" s="1644">
        <v>31</v>
      </c>
      <c r="G1430" s="1644">
        <v>3.2</v>
      </c>
      <c r="H1430" s="1644">
        <v>4.5</v>
      </c>
      <c r="I1430" s="1644">
        <v>31</v>
      </c>
      <c r="J1430" s="1644">
        <v>1570.8</v>
      </c>
      <c r="K1430" s="1643">
        <v>23.3</v>
      </c>
      <c r="L1430" s="1644">
        <v>1570.8</v>
      </c>
      <c r="M1430" s="1644">
        <v>1.4829999999999999E-2</v>
      </c>
      <c r="N1430" s="1644">
        <v>216.15</v>
      </c>
      <c r="O1430" s="1643">
        <v>3.21</v>
      </c>
      <c r="P1430" s="1643">
        <v>889.99</v>
      </c>
      <c r="Q1430" s="1655">
        <v>192.37</v>
      </c>
    </row>
    <row r="1431" spans="1:17">
      <c r="A1431" s="987"/>
      <c r="B1431" s="260">
        <v>3</v>
      </c>
      <c r="C1431" s="1643" t="s">
        <v>957</v>
      </c>
      <c r="D1431" s="1643">
        <v>20</v>
      </c>
      <c r="E1431" s="1643">
        <v>1982</v>
      </c>
      <c r="F1431" s="1644">
        <v>22.4</v>
      </c>
      <c r="G1431" s="1644">
        <v>2.6</v>
      </c>
      <c r="H1431" s="1644">
        <v>3.5</v>
      </c>
      <c r="I1431" s="1644">
        <v>16.3</v>
      </c>
      <c r="J1431" s="1644">
        <v>1036.5</v>
      </c>
      <c r="K1431" s="1643">
        <v>16.3</v>
      </c>
      <c r="L1431" s="1644">
        <v>1036.5</v>
      </c>
      <c r="M1431" s="1644">
        <v>1.5730000000000001E-2</v>
      </c>
      <c r="N1431" s="1644">
        <v>216.15</v>
      </c>
      <c r="O1431" s="1643">
        <v>3.4</v>
      </c>
      <c r="P1431" s="1643">
        <v>943.56</v>
      </c>
      <c r="Q1431" s="1655">
        <v>203.95</v>
      </c>
    </row>
    <row r="1432" spans="1:17">
      <c r="A1432" s="987"/>
      <c r="B1432" s="260">
        <v>4</v>
      </c>
      <c r="C1432" s="1643" t="s">
        <v>679</v>
      </c>
      <c r="D1432" s="1643">
        <v>20</v>
      </c>
      <c r="E1432" s="1643">
        <v>1977</v>
      </c>
      <c r="F1432" s="1644">
        <v>21.6</v>
      </c>
      <c r="G1432" s="1644">
        <v>1.6</v>
      </c>
      <c r="H1432" s="1644">
        <v>3.2</v>
      </c>
      <c r="I1432" s="1644">
        <v>16.8</v>
      </c>
      <c r="J1432" s="1644">
        <v>1044.5999999999999</v>
      </c>
      <c r="K1432" s="1643">
        <v>16.8</v>
      </c>
      <c r="L1432" s="1644">
        <v>1044.5999999999999</v>
      </c>
      <c r="M1432" s="1644">
        <v>1.6080000000000001E-2</v>
      </c>
      <c r="N1432" s="1644">
        <v>216.15</v>
      </c>
      <c r="O1432" s="1643">
        <v>3.48</v>
      </c>
      <c r="P1432" s="1643">
        <v>964.96</v>
      </c>
      <c r="Q1432" s="1655">
        <v>208.58</v>
      </c>
    </row>
    <row r="1433" spans="1:17">
      <c r="A1433" s="987"/>
      <c r="B1433" s="260">
        <v>5</v>
      </c>
      <c r="C1433" s="1643" t="s">
        <v>958</v>
      </c>
      <c r="D1433" s="1643">
        <v>32</v>
      </c>
      <c r="E1433" s="1643">
        <v>1977</v>
      </c>
      <c r="F1433" s="1644">
        <v>34.9</v>
      </c>
      <c r="G1433" s="1644">
        <v>1.9</v>
      </c>
      <c r="H1433" s="1644">
        <v>5.0999999999999996</v>
      </c>
      <c r="I1433" s="1644">
        <v>27.8</v>
      </c>
      <c r="J1433" s="1644">
        <v>1796.2</v>
      </c>
      <c r="K1433" s="1643">
        <v>27.8</v>
      </c>
      <c r="L1433" s="1644">
        <v>1796.2</v>
      </c>
      <c r="M1433" s="1644">
        <v>1.5480000000000001E-2</v>
      </c>
      <c r="N1433" s="1644">
        <v>216.15</v>
      </c>
      <c r="O1433" s="1643">
        <v>3.35</v>
      </c>
      <c r="P1433" s="1643">
        <v>928.63</v>
      </c>
      <c r="Q1433" s="1655">
        <v>200.72</v>
      </c>
    </row>
    <row r="1434" spans="1:17">
      <c r="A1434" s="987"/>
      <c r="B1434" s="260">
        <v>6</v>
      </c>
      <c r="C1434" s="1645"/>
      <c r="D1434" s="1646"/>
      <c r="E1434" s="1646"/>
      <c r="F1434" s="1647"/>
      <c r="G1434" s="1647"/>
      <c r="H1434" s="1647"/>
      <c r="I1434" s="1647"/>
      <c r="J1434" s="1647"/>
      <c r="K1434" s="1648"/>
      <c r="L1434" s="1647"/>
      <c r="M1434" s="1649"/>
      <c r="N1434" s="1650"/>
      <c r="O1434" s="1651"/>
      <c r="P1434" s="1651"/>
      <c r="Q1434" s="1656"/>
    </row>
    <row r="1435" spans="1:17">
      <c r="A1435" s="987"/>
      <c r="B1435" s="260">
        <v>7</v>
      </c>
      <c r="C1435" s="1645"/>
      <c r="D1435" s="1646"/>
      <c r="E1435" s="1646"/>
      <c r="F1435" s="1647"/>
      <c r="G1435" s="1647"/>
      <c r="H1435" s="1647"/>
      <c r="I1435" s="1647"/>
      <c r="J1435" s="1647"/>
      <c r="K1435" s="1648"/>
      <c r="L1435" s="1647"/>
      <c r="M1435" s="1649"/>
      <c r="N1435" s="1650"/>
      <c r="O1435" s="1651"/>
      <c r="P1435" s="1651"/>
      <c r="Q1435" s="1656"/>
    </row>
    <row r="1436" spans="1:17">
      <c r="A1436" s="987"/>
      <c r="B1436" s="260">
        <v>8</v>
      </c>
      <c r="C1436" s="1645"/>
      <c r="D1436" s="1646"/>
      <c r="E1436" s="1646"/>
      <c r="F1436" s="1647"/>
      <c r="G1436" s="1647"/>
      <c r="H1436" s="1647"/>
      <c r="I1436" s="1647"/>
      <c r="J1436" s="1647"/>
      <c r="K1436" s="1648"/>
      <c r="L1436" s="1647"/>
      <c r="M1436" s="1649"/>
      <c r="N1436" s="1650"/>
      <c r="O1436" s="1651"/>
      <c r="P1436" s="1651"/>
      <c r="Q1436" s="1656"/>
    </row>
    <row r="1437" spans="1:17">
      <c r="A1437" s="987"/>
      <c r="B1437" s="260">
        <v>9</v>
      </c>
      <c r="C1437" s="1645"/>
      <c r="D1437" s="1646"/>
      <c r="E1437" s="1646"/>
      <c r="F1437" s="1647"/>
      <c r="G1437" s="1647"/>
      <c r="H1437" s="1647"/>
      <c r="I1437" s="1647"/>
      <c r="J1437" s="1647"/>
      <c r="K1437" s="1648"/>
      <c r="L1437" s="1647"/>
      <c r="M1437" s="1649"/>
      <c r="N1437" s="1650"/>
      <c r="O1437" s="1651"/>
      <c r="P1437" s="1651"/>
      <c r="Q1437" s="1656"/>
    </row>
    <row r="1438" spans="1:17" ht="12" thickBot="1">
      <c r="A1438" s="1134"/>
      <c r="B1438" s="274">
        <v>10</v>
      </c>
      <c r="C1438" s="1657"/>
      <c r="D1438" s="1658"/>
      <c r="E1438" s="1658"/>
      <c r="F1438" s="1659"/>
      <c r="G1438" s="1659"/>
      <c r="H1438" s="1659"/>
      <c r="I1438" s="1659"/>
      <c r="J1438" s="1659"/>
      <c r="K1438" s="1660"/>
      <c r="L1438" s="1659"/>
      <c r="M1438" s="1661"/>
      <c r="N1438" s="1662"/>
      <c r="O1438" s="1663"/>
      <c r="P1438" s="1663"/>
      <c r="Q1438" s="1664"/>
    </row>
    <row r="1439" spans="1:17">
      <c r="A1439" s="980" t="s">
        <v>317</v>
      </c>
      <c r="B1439" s="24">
        <v>1</v>
      </c>
      <c r="C1439" s="1665" t="s">
        <v>677</v>
      </c>
      <c r="D1439" s="1665">
        <v>8</v>
      </c>
      <c r="E1439" s="1665">
        <v>1967</v>
      </c>
      <c r="F1439" s="1666">
        <v>9.6</v>
      </c>
      <c r="G1439" s="1666">
        <v>0.7</v>
      </c>
      <c r="H1439" s="1666">
        <v>1.3</v>
      </c>
      <c r="I1439" s="1666">
        <v>7.7</v>
      </c>
      <c r="J1439" s="1666">
        <v>396.2</v>
      </c>
      <c r="K1439" s="1665">
        <v>7.7</v>
      </c>
      <c r="L1439" s="1666">
        <v>396.2</v>
      </c>
      <c r="M1439" s="1666">
        <v>1.9429999999999999E-2</v>
      </c>
      <c r="N1439" s="1666">
        <v>216.15</v>
      </c>
      <c r="O1439" s="1665">
        <v>4.2</v>
      </c>
      <c r="P1439" s="1665">
        <v>1166.08</v>
      </c>
      <c r="Q1439" s="1667">
        <v>252.05</v>
      </c>
    </row>
    <row r="1440" spans="1:17">
      <c r="A1440" s="981"/>
      <c r="B1440" s="26">
        <v>2</v>
      </c>
      <c r="C1440" s="1668" t="s">
        <v>676</v>
      </c>
      <c r="D1440" s="1668">
        <v>8</v>
      </c>
      <c r="E1440" s="1668">
        <v>1966</v>
      </c>
      <c r="F1440" s="1669">
        <v>9.4</v>
      </c>
      <c r="G1440" s="1669">
        <v>0.8</v>
      </c>
      <c r="H1440" s="1669">
        <v>1.3</v>
      </c>
      <c r="I1440" s="1669">
        <v>7.3</v>
      </c>
      <c r="J1440" s="1669">
        <v>393.6</v>
      </c>
      <c r="K1440" s="1668">
        <v>7.3</v>
      </c>
      <c r="L1440" s="1669">
        <v>393.6</v>
      </c>
      <c r="M1440" s="1669">
        <v>1.8550000000000001E-2</v>
      </c>
      <c r="N1440" s="1669">
        <v>216.15</v>
      </c>
      <c r="O1440" s="1668">
        <v>4.01</v>
      </c>
      <c r="P1440" s="1668">
        <v>1112.8</v>
      </c>
      <c r="Q1440" s="1670">
        <v>240.53</v>
      </c>
    </row>
    <row r="1441" spans="1:17">
      <c r="A1441" s="981"/>
      <c r="B1441" s="26">
        <v>3</v>
      </c>
      <c r="C1441" s="1668" t="s">
        <v>678</v>
      </c>
      <c r="D1441" s="1668">
        <v>8</v>
      </c>
      <c r="E1441" s="1668">
        <v>1968</v>
      </c>
      <c r="F1441" s="1669">
        <v>9.6999999999999993</v>
      </c>
      <c r="G1441" s="1669">
        <v>0.4</v>
      </c>
      <c r="H1441" s="1669">
        <v>1.3</v>
      </c>
      <c r="I1441" s="1669">
        <v>8.1</v>
      </c>
      <c r="J1441" s="1669">
        <v>390.1</v>
      </c>
      <c r="K1441" s="1668">
        <v>8.1</v>
      </c>
      <c r="L1441" s="1669">
        <v>390.1</v>
      </c>
      <c r="M1441" s="1669">
        <v>2.0760000000000001E-2</v>
      </c>
      <c r="N1441" s="1669">
        <v>216.15</v>
      </c>
      <c r="O1441" s="1668">
        <v>4.49</v>
      </c>
      <c r="P1441" s="1668">
        <v>1245.83</v>
      </c>
      <c r="Q1441" s="1670">
        <v>269.29000000000002</v>
      </c>
    </row>
    <row r="1442" spans="1:17">
      <c r="A1442" s="981"/>
      <c r="B1442" s="26">
        <v>4</v>
      </c>
      <c r="C1442" s="1668" t="s">
        <v>959</v>
      </c>
      <c r="D1442" s="1668">
        <v>12</v>
      </c>
      <c r="E1442" s="1668">
        <v>1963</v>
      </c>
      <c r="F1442" s="1669">
        <v>12.7</v>
      </c>
      <c r="G1442" s="1669">
        <v>0.6</v>
      </c>
      <c r="H1442" s="1669">
        <v>1.6</v>
      </c>
      <c r="I1442" s="1669">
        <v>10.6</v>
      </c>
      <c r="J1442" s="1669">
        <v>455</v>
      </c>
      <c r="K1442" s="1668">
        <v>10.6</v>
      </c>
      <c r="L1442" s="1669">
        <v>455</v>
      </c>
      <c r="M1442" s="1669">
        <v>2.3300000000000001E-2</v>
      </c>
      <c r="N1442" s="1669">
        <v>216.15</v>
      </c>
      <c r="O1442" s="1668">
        <v>5.04</v>
      </c>
      <c r="P1442" s="1668">
        <v>1397.8</v>
      </c>
      <c r="Q1442" s="1670">
        <v>302.13</v>
      </c>
    </row>
    <row r="1443" spans="1:17">
      <c r="A1443" s="981"/>
      <c r="B1443" s="26">
        <v>5</v>
      </c>
      <c r="C1443" s="1668" t="s">
        <v>960</v>
      </c>
      <c r="D1443" s="1668">
        <v>55</v>
      </c>
      <c r="E1443" s="1668">
        <v>1979</v>
      </c>
      <c r="F1443" s="1669">
        <v>57.1</v>
      </c>
      <c r="G1443" s="1669">
        <v>4.5999999999999996</v>
      </c>
      <c r="H1443" s="1669">
        <v>8.9</v>
      </c>
      <c r="I1443" s="1669">
        <v>43.6</v>
      </c>
      <c r="J1443" s="1669">
        <v>2304.1</v>
      </c>
      <c r="K1443" s="1668">
        <v>43.6</v>
      </c>
      <c r="L1443" s="1669">
        <v>2304.1</v>
      </c>
      <c r="M1443" s="1669">
        <v>1.8919999999999999E-2</v>
      </c>
      <c r="N1443" s="1669">
        <v>216.15</v>
      </c>
      <c r="O1443" s="1668">
        <v>4.09</v>
      </c>
      <c r="P1443" s="1668">
        <v>1135.3699999999999</v>
      </c>
      <c r="Q1443" s="1670">
        <v>245.41</v>
      </c>
    </row>
    <row r="1444" spans="1:17">
      <c r="A1444" s="981"/>
      <c r="B1444" s="26">
        <v>6</v>
      </c>
      <c r="C1444" s="30"/>
      <c r="D1444" s="26"/>
      <c r="E1444" s="26"/>
      <c r="F1444" s="301"/>
      <c r="G1444" s="301"/>
      <c r="H1444" s="301"/>
      <c r="I1444" s="301"/>
      <c r="J1444" s="301"/>
      <c r="K1444" s="323"/>
      <c r="L1444" s="301"/>
      <c r="M1444" s="37"/>
      <c r="N1444" s="35"/>
      <c r="O1444" s="49"/>
      <c r="P1444" s="49"/>
      <c r="Q1444" s="50"/>
    </row>
    <row r="1445" spans="1:17">
      <c r="A1445" s="981"/>
      <c r="B1445" s="26">
        <v>7</v>
      </c>
      <c r="C1445" s="30"/>
      <c r="D1445" s="26"/>
      <c r="E1445" s="26"/>
      <c r="F1445" s="301"/>
      <c r="G1445" s="301"/>
      <c r="H1445" s="301"/>
      <c r="I1445" s="301"/>
      <c r="J1445" s="301"/>
      <c r="K1445" s="323"/>
      <c r="L1445" s="301"/>
      <c r="M1445" s="37"/>
      <c r="N1445" s="35"/>
      <c r="O1445" s="49"/>
      <c r="P1445" s="49"/>
      <c r="Q1445" s="50"/>
    </row>
    <row r="1446" spans="1:17">
      <c r="A1446" s="981"/>
      <c r="B1446" s="26">
        <v>8</v>
      </c>
      <c r="C1446" s="30"/>
      <c r="D1446" s="26"/>
      <c r="E1446" s="26"/>
      <c r="F1446" s="301"/>
      <c r="G1446" s="301"/>
      <c r="H1446" s="301"/>
      <c r="I1446" s="301"/>
      <c r="J1446" s="301"/>
      <c r="K1446" s="323"/>
      <c r="L1446" s="301"/>
      <c r="M1446" s="37"/>
      <c r="N1446" s="35"/>
      <c r="O1446" s="49"/>
      <c r="P1446" s="49"/>
      <c r="Q1446" s="50"/>
    </row>
    <row r="1447" spans="1:17">
      <c r="A1447" s="981"/>
      <c r="B1447" s="26">
        <v>9</v>
      </c>
      <c r="C1447" s="54"/>
      <c r="D1447" s="26"/>
      <c r="E1447" s="26"/>
      <c r="F1447" s="30"/>
      <c r="G1447" s="30"/>
      <c r="H1447" s="30"/>
      <c r="I1447" s="30"/>
      <c r="J1447" s="30"/>
      <c r="K1447" s="30"/>
      <c r="L1447" s="30"/>
      <c r="M1447" s="37"/>
      <c r="N1447" s="30"/>
      <c r="O1447" s="49"/>
      <c r="P1447" s="49"/>
      <c r="Q1447" s="50"/>
    </row>
    <row r="1448" spans="1:17" ht="12" thickBot="1">
      <c r="A1448" s="982"/>
      <c r="B1448" s="27">
        <v>10</v>
      </c>
      <c r="C1448" s="866"/>
      <c r="D1448" s="27"/>
      <c r="E1448" s="27"/>
      <c r="F1448" s="336"/>
      <c r="G1448" s="38"/>
      <c r="H1448" s="38"/>
      <c r="I1448" s="38"/>
      <c r="J1448" s="32"/>
      <c r="K1448" s="38"/>
      <c r="L1448" s="32"/>
      <c r="M1448" s="53"/>
      <c r="N1448" s="38"/>
      <c r="O1448" s="51"/>
      <c r="P1448" s="51"/>
      <c r="Q1448" s="297"/>
    </row>
    <row r="1452" spans="1:17" ht="15">
      <c r="A1452" s="1011" t="s">
        <v>433</v>
      </c>
      <c r="B1452" s="1011"/>
      <c r="C1452" s="1011"/>
      <c r="D1452" s="1011"/>
      <c r="E1452" s="1011"/>
      <c r="F1452" s="1011"/>
      <c r="G1452" s="1011"/>
      <c r="H1452" s="1011"/>
      <c r="I1452" s="1011"/>
      <c r="J1452" s="1011"/>
      <c r="K1452" s="1011"/>
      <c r="L1452" s="1011"/>
      <c r="M1452" s="1011"/>
      <c r="N1452" s="1011"/>
      <c r="O1452" s="1011"/>
      <c r="P1452" s="1011"/>
      <c r="Q1452" s="1011"/>
    </row>
    <row r="1453" spans="1:17" ht="13.5" thickBot="1">
      <c r="A1453" s="993" t="s">
        <v>848</v>
      </c>
      <c r="B1453" s="993"/>
      <c r="C1453" s="993"/>
      <c r="D1453" s="993"/>
      <c r="E1453" s="993"/>
      <c r="F1453" s="993"/>
      <c r="G1453" s="993"/>
      <c r="H1453" s="993"/>
      <c r="I1453" s="993"/>
      <c r="J1453" s="993"/>
      <c r="K1453" s="993"/>
      <c r="L1453" s="993"/>
      <c r="M1453" s="993"/>
      <c r="N1453" s="993"/>
      <c r="O1453" s="993"/>
      <c r="P1453" s="993"/>
      <c r="Q1453" s="993"/>
    </row>
    <row r="1454" spans="1:17">
      <c r="A1454" s="994" t="s">
        <v>1</v>
      </c>
      <c r="B1454" s="997" t="s">
        <v>0</v>
      </c>
      <c r="C1454" s="1000" t="s">
        <v>2</v>
      </c>
      <c r="D1454" s="1000" t="s">
        <v>3</v>
      </c>
      <c r="E1454" s="1000" t="s">
        <v>13</v>
      </c>
      <c r="F1454" s="1004" t="s">
        <v>14</v>
      </c>
      <c r="G1454" s="1005"/>
      <c r="H1454" s="1005"/>
      <c r="I1454" s="1006"/>
      <c r="J1454" s="1000" t="s">
        <v>4</v>
      </c>
      <c r="K1454" s="1000" t="s">
        <v>15</v>
      </c>
      <c r="L1454" s="1000" t="s">
        <v>5</v>
      </c>
      <c r="M1454" s="1000" t="s">
        <v>6</v>
      </c>
      <c r="N1454" s="1000" t="s">
        <v>16</v>
      </c>
      <c r="O1454" s="1007" t="s">
        <v>17</v>
      </c>
      <c r="P1454" s="1000" t="s">
        <v>25</v>
      </c>
      <c r="Q1454" s="1009" t="s">
        <v>26</v>
      </c>
    </row>
    <row r="1455" spans="1:17" ht="33.75">
      <c r="A1455" s="995"/>
      <c r="B1455" s="998"/>
      <c r="C1455" s="1001"/>
      <c r="D1455" s="1003"/>
      <c r="E1455" s="1003"/>
      <c r="F1455" s="787" t="s">
        <v>18</v>
      </c>
      <c r="G1455" s="787" t="s">
        <v>19</v>
      </c>
      <c r="H1455" s="787" t="s">
        <v>20</v>
      </c>
      <c r="I1455" s="787" t="s">
        <v>21</v>
      </c>
      <c r="J1455" s="1003"/>
      <c r="K1455" s="1003"/>
      <c r="L1455" s="1003"/>
      <c r="M1455" s="1003"/>
      <c r="N1455" s="1003"/>
      <c r="O1455" s="1008"/>
      <c r="P1455" s="1003"/>
      <c r="Q1455" s="1010"/>
    </row>
    <row r="1456" spans="1:17" ht="12" thickBot="1">
      <c r="A1456" s="996"/>
      <c r="B1456" s="999"/>
      <c r="C1456" s="1002"/>
      <c r="D1456" s="40" t="s">
        <v>7</v>
      </c>
      <c r="E1456" s="40" t="s">
        <v>8</v>
      </c>
      <c r="F1456" s="40" t="s">
        <v>9</v>
      </c>
      <c r="G1456" s="40" t="s">
        <v>9</v>
      </c>
      <c r="H1456" s="40" t="s">
        <v>9</v>
      </c>
      <c r="I1456" s="40" t="s">
        <v>9</v>
      </c>
      <c r="J1456" s="40" t="s">
        <v>22</v>
      </c>
      <c r="K1456" s="40" t="s">
        <v>9</v>
      </c>
      <c r="L1456" s="40" t="s">
        <v>22</v>
      </c>
      <c r="M1456" s="40" t="s">
        <v>23</v>
      </c>
      <c r="N1456" s="40" t="s">
        <v>10</v>
      </c>
      <c r="O1456" s="40" t="s">
        <v>24</v>
      </c>
      <c r="P1456" s="41" t="s">
        <v>27</v>
      </c>
      <c r="Q1456" s="42" t="s">
        <v>28</v>
      </c>
    </row>
    <row r="1457" spans="1:17">
      <c r="A1457" s="983" t="s">
        <v>426</v>
      </c>
      <c r="B1457" s="17">
        <v>1</v>
      </c>
      <c r="C1457" s="842"/>
      <c r="D1457" s="843"/>
      <c r="E1457" s="843"/>
      <c r="F1457" s="844"/>
      <c r="G1457" s="844"/>
      <c r="H1457" s="844"/>
      <c r="I1457" s="844"/>
      <c r="J1457" s="844"/>
      <c r="K1457" s="845"/>
      <c r="L1457" s="844"/>
      <c r="M1457" s="846"/>
      <c r="N1457" s="847"/>
      <c r="O1457" s="848"/>
      <c r="P1457" s="848"/>
      <c r="Q1457" s="849"/>
    </row>
    <row r="1458" spans="1:17">
      <c r="A1458" s="984"/>
      <c r="B1458" s="18">
        <v>2</v>
      </c>
      <c r="C1458" s="430"/>
      <c r="D1458" s="377"/>
      <c r="E1458" s="377"/>
      <c r="F1458" s="380"/>
      <c r="G1458" s="380"/>
      <c r="H1458" s="380"/>
      <c r="I1458" s="380"/>
      <c r="J1458" s="380"/>
      <c r="K1458" s="478"/>
      <c r="L1458" s="380"/>
      <c r="M1458" s="431"/>
      <c r="N1458" s="477"/>
      <c r="O1458" s="154"/>
      <c r="P1458" s="318"/>
      <c r="Q1458" s="155"/>
    </row>
    <row r="1459" spans="1:17">
      <c r="A1459" s="984"/>
      <c r="B1459" s="18">
        <v>3</v>
      </c>
      <c r="C1459" s="606"/>
      <c r="D1459" s="385"/>
      <c r="E1459" s="385"/>
      <c r="F1459" s="386"/>
      <c r="G1459" s="386"/>
      <c r="H1459" s="386"/>
      <c r="I1459" s="386"/>
      <c r="J1459" s="386"/>
      <c r="K1459" s="607"/>
      <c r="L1459" s="386"/>
      <c r="M1459" s="608"/>
      <c r="N1459" s="609"/>
      <c r="O1459" s="272"/>
      <c r="P1459" s="790"/>
      <c r="Q1459" s="273"/>
    </row>
    <row r="1460" spans="1:17">
      <c r="A1460" s="984"/>
      <c r="B1460" s="18">
        <v>4</v>
      </c>
      <c r="C1460" s="430"/>
      <c r="D1460" s="377"/>
      <c r="E1460" s="377"/>
      <c r="F1460" s="380"/>
      <c r="G1460" s="380"/>
      <c r="H1460" s="380"/>
      <c r="I1460" s="380"/>
      <c r="J1460" s="380"/>
      <c r="K1460" s="380"/>
      <c r="L1460" s="380"/>
      <c r="M1460" s="431"/>
      <c r="N1460" s="477"/>
      <c r="O1460" s="154"/>
      <c r="P1460" s="154"/>
      <c r="Q1460" s="155"/>
    </row>
    <row r="1461" spans="1:17">
      <c r="A1461" s="984"/>
      <c r="B1461" s="18">
        <v>5</v>
      </c>
      <c r="C1461" s="430"/>
      <c r="D1461" s="377"/>
      <c r="E1461" s="377"/>
      <c r="F1461" s="380"/>
      <c r="G1461" s="380"/>
      <c r="H1461" s="380"/>
      <c r="I1461" s="380"/>
      <c r="J1461" s="380"/>
      <c r="K1461" s="380"/>
      <c r="L1461" s="380"/>
      <c r="M1461" s="431"/>
      <c r="N1461" s="477"/>
      <c r="O1461" s="154"/>
      <c r="P1461" s="154"/>
      <c r="Q1461" s="155"/>
    </row>
    <row r="1462" spans="1:17">
      <c r="A1462" s="984"/>
      <c r="B1462" s="18">
        <v>6</v>
      </c>
      <c r="C1462" s="430"/>
      <c r="D1462" s="377"/>
      <c r="E1462" s="377"/>
      <c r="F1462" s="380"/>
      <c r="G1462" s="380"/>
      <c r="H1462" s="380"/>
      <c r="I1462" s="380"/>
      <c r="J1462" s="380"/>
      <c r="K1462" s="380"/>
      <c r="L1462" s="380"/>
      <c r="M1462" s="431"/>
      <c r="N1462" s="477"/>
      <c r="O1462" s="154"/>
      <c r="P1462" s="154"/>
      <c r="Q1462" s="155"/>
    </row>
    <row r="1463" spans="1:17">
      <c r="A1463" s="984"/>
      <c r="B1463" s="18">
        <v>7</v>
      </c>
      <c r="C1463" s="430"/>
      <c r="D1463" s="377"/>
      <c r="E1463" s="377"/>
      <c r="F1463" s="544"/>
      <c r="G1463" s="544"/>
      <c r="H1463" s="544"/>
      <c r="I1463" s="544"/>
      <c r="J1463" s="477"/>
      <c r="K1463" s="494"/>
      <c r="L1463" s="477"/>
      <c r="M1463" s="431"/>
      <c r="N1463" s="477"/>
      <c r="O1463" s="382"/>
      <c r="P1463" s="382"/>
      <c r="Q1463" s="383"/>
    </row>
    <row r="1464" spans="1:17">
      <c r="A1464" s="984"/>
      <c r="B1464" s="18">
        <v>8</v>
      </c>
      <c r="C1464" s="430"/>
      <c r="D1464" s="377"/>
      <c r="E1464" s="377"/>
      <c r="F1464" s="544"/>
      <c r="G1464" s="544"/>
      <c r="H1464" s="544"/>
      <c r="I1464" s="544"/>
      <c r="J1464" s="477"/>
      <c r="K1464" s="494"/>
      <c r="L1464" s="477"/>
      <c r="M1464" s="431"/>
      <c r="N1464" s="477"/>
      <c r="O1464" s="382"/>
      <c r="P1464" s="382"/>
      <c r="Q1464" s="383"/>
    </row>
    <row r="1465" spans="1:17">
      <c r="A1465" s="984"/>
      <c r="B1465" s="18">
        <v>9</v>
      </c>
      <c r="C1465" s="430"/>
      <c r="D1465" s="377"/>
      <c r="E1465" s="377"/>
      <c r="F1465" s="544"/>
      <c r="G1465" s="544"/>
      <c r="H1465" s="544"/>
      <c r="I1465" s="544"/>
      <c r="J1465" s="477"/>
      <c r="K1465" s="494"/>
      <c r="L1465" s="477"/>
      <c r="M1465" s="431"/>
      <c r="N1465" s="477"/>
      <c r="O1465" s="382"/>
      <c r="P1465" s="382"/>
      <c r="Q1465" s="383"/>
    </row>
    <row r="1466" spans="1:17" ht="12" thickBot="1">
      <c r="A1466" s="985"/>
      <c r="B1466" s="44">
        <v>10</v>
      </c>
      <c r="C1466" s="432"/>
      <c r="D1466" s="433"/>
      <c r="E1466" s="433"/>
      <c r="F1466" s="545"/>
      <c r="G1466" s="545"/>
      <c r="H1466" s="545"/>
      <c r="I1466" s="545"/>
      <c r="J1466" s="435"/>
      <c r="K1466" s="495"/>
      <c r="L1466" s="435"/>
      <c r="M1466" s="434"/>
      <c r="N1466" s="435"/>
      <c r="O1466" s="436"/>
      <c r="P1466" s="436"/>
      <c r="Q1466" s="437"/>
    </row>
    <row r="1467" spans="1:17">
      <c r="A1467" s="986" t="s">
        <v>423</v>
      </c>
      <c r="B1467" s="266">
        <v>1</v>
      </c>
      <c r="C1467" s="611" t="s">
        <v>434</v>
      </c>
      <c r="D1467" s="1349">
        <v>75</v>
      </c>
      <c r="E1467" s="1349">
        <v>1990</v>
      </c>
      <c r="F1467" s="1350">
        <f>SUM(G1467:I1467)</f>
        <v>48.881</v>
      </c>
      <c r="G1467" s="1350">
        <v>1.53</v>
      </c>
      <c r="H1467" s="1350">
        <v>11.09</v>
      </c>
      <c r="I1467" s="304">
        <f>36261/1000</f>
        <v>36.261000000000003</v>
      </c>
      <c r="J1467" s="304">
        <v>3527.11</v>
      </c>
      <c r="K1467" s="864">
        <v>36.261000000000003</v>
      </c>
      <c r="L1467" s="304">
        <v>3527.1</v>
      </c>
      <c r="M1467" s="835">
        <f>K1467/L1467</f>
        <v>1.0280683847920389E-2</v>
      </c>
      <c r="N1467" s="836">
        <v>293.3</v>
      </c>
      <c r="O1467" s="1351">
        <f t="shared" ref="O1467:O1468" si="282">M1467*N1467</f>
        <v>3.0153245725950502</v>
      </c>
      <c r="P1467" s="613">
        <f t="shared" ref="P1467:P1468" si="283">M1467*60*1000</f>
        <v>616.8410308752234</v>
      </c>
      <c r="Q1467" s="614">
        <f t="shared" ref="Q1467:Q1468" si="284">P1467*N1467/1000</f>
        <v>180.91947435570302</v>
      </c>
    </row>
    <row r="1468" spans="1:17">
      <c r="A1468" s="987"/>
      <c r="B1468" s="260">
        <v>2</v>
      </c>
      <c r="C1468" s="612" t="s">
        <v>435</v>
      </c>
      <c r="D1468" s="1352">
        <v>75</v>
      </c>
      <c r="E1468" s="1352">
        <v>1983</v>
      </c>
      <c r="F1468" s="302">
        <f t="shared" ref="F1468" si="285">SUM(G1468:I1468)</f>
        <v>46.32</v>
      </c>
      <c r="G1468" s="302">
        <v>3.927</v>
      </c>
      <c r="H1468" s="302">
        <v>12</v>
      </c>
      <c r="I1468" s="302">
        <v>30.393000000000001</v>
      </c>
      <c r="J1468" s="302">
        <v>3467.27</v>
      </c>
      <c r="K1468" s="309">
        <v>30.393000000000001</v>
      </c>
      <c r="L1468" s="302">
        <v>3467.27</v>
      </c>
      <c r="M1468" s="262">
        <f>K1468/L1468</f>
        <v>8.7656859719606496E-3</v>
      </c>
      <c r="N1468" s="263">
        <v>293.3</v>
      </c>
      <c r="O1468" s="264">
        <f t="shared" si="282"/>
        <v>2.5709756955760588</v>
      </c>
      <c r="P1468" s="613">
        <f t="shared" si="283"/>
        <v>525.94115831763895</v>
      </c>
      <c r="Q1468" s="614">
        <f t="shared" si="284"/>
        <v>154.25854173456349</v>
      </c>
    </row>
    <row r="1469" spans="1:17">
      <c r="A1469" s="987"/>
      <c r="B1469" s="260">
        <v>3</v>
      </c>
      <c r="C1469" s="261" t="s">
        <v>470</v>
      </c>
      <c r="D1469" s="260">
        <v>85</v>
      </c>
      <c r="E1469" s="260">
        <v>1969</v>
      </c>
      <c r="F1469" s="302">
        <f>SUM(G1469:I1469)</f>
        <v>45.872999999999998</v>
      </c>
      <c r="G1469" s="302">
        <v>0</v>
      </c>
      <c r="H1469" s="302">
        <v>0</v>
      </c>
      <c r="I1469" s="302">
        <v>45.872999999999998</v>
      </c>
      <c r="J1469" s="302">
        <v>3919.55</v>
      </c>
      <c r="K1469" s="309">
        <v>45.872999999999998</v>
      </c>
      <c r="L1469" s="302">
        <v>3919.55</v>
      </c>
      <c r="M1469" s="262">
        <f>K1469/L1469</f>
        <v>1.1703639448406066E-2</v>
      </c>
      <c r="N1469" s="616">
        <v>293.3</v>
      </c>
      <c r="O1469" s="264">
        <f>M1469*N1469</f>
        <v>3.4326774502174993</v>
      </c>
      <c r="P1469" s="264">
        <f>M1469*60*1000</f>
        <v>702.21836690436385</v>
      </c>
      <c r="Q1469" s="265">
        <f>P1469*N1469/1000</f>
        <v>205.96064701304994</v>
      </c>
    </row>
    <row r="1470" spans="1:17">
      <c r="A1470" s="987"/>
      <c r="B1470" s="260">
        <v>4</v>
      </c>
      <c r="C1470" s="281" t="s">
        <v>636</v>
      </c>
      <c r="D1470" s="280">
        <v>18</v>
      </c>
      <c r="E1470" s="280">
        <v>1974</v>
      </c>
      <c r="F1470" s="300">
        <f>SUM(G1470:I1470)</f>
        <v>16.579999999999998</v>
      </c>
      <c r="G1470" s="300">
        <v>0</v>
      </c>
      <c r="H1470" s="300">
        <v>0</v>
      </c>
      <c r="I1470" s="300">
        <v>16.579999999999998</v>
      </c>
      <c r="J1470" s="300">
        <v>1390.81</v>
      </c>
      <c r="K1470" s="582">
        <v>16.579999999999998</v>
      </c>
      <c r="L1470" s="300">
        <v>1390.81</v>
      </c>
      <c r="M1470" s="615">
        <f>K1470/L1470</f>
        <v>1.1921110719652576E-2</v>
      </c>
      <c r="N1470" s="616">
        <v>293.3</v>
      </c>
      <c r="O1470" s="613">
        <f>M1470*N1470</f>
        <v>3.4964617740741004</v>
      </c>
      <c r="P1470" s="613">
        <f>M1470*60*1000</f>
        <v>715.26664317915458</v>
      </c>
      <c r="Q1470" s="614">
        <f>P1470*N1470/1000</f>
        <v>209.78770644444606</v>
      </c>
    </row>
    <row r="1471" spans="1:17">
      <c r="A1471" s="987"/>
      <c r="B1471" s="260">
        <v>5</v>
      </c>
      <c r="C1471" s="261"/>
      <c r="D1471" s="260"/>
      <c r="E1471" s="260"/>
      <c r="F1471" s="302"/>
      <c r="G1471" s="302"/>
      <c r="H1471" s="302"/>
      <c r="I1471" s="302"/>
      <c r="J1471" s="302"/>
      <c r="K1471" s="309"/>
      <c r="L1471" s="302"/>
      <c r="M1471" s="262"/>
      <c r="N1471" s="263"/>
      <c r="O1471" s="613"/>
      <c r="P1471" s="613"/>
      <c r="Q1471" s="265"/>
    </row>
    <row r="1472" spans="1:17">
      <c r="A1472" s="987"/>
      <c r="B1472" s="260">
        <v>6</v>
      </c>
      <c r="C1472" s="1353"/>
      <c r="D1472" s="260"/>
      <c r="E1472" s="260"/>
      <c r="F1472" s="302"/>
      <c r="G1472" s="302"/>
      <c r="H1472" s="302"/>
      <c r="I1472" s="302"/>
      <c r="J1472" s="302"/>
      <c r="K1472" s="309"/>
      <c r="L1472" s="302"/>
      <c r="M1472" s="262"/>
      <c r="N1472" s="263"/>
      <c r="O1472" s="264"/>
      <c r="P1472" s="264"/>
      <c r="Q1472" s="265"/>
    </row>
    <row r="1473" spans="1:17">
      <c r="A1473" s="987"/>
      <c r="B1473" s="260">
        <v>7</v>
      </c>
      <c r="C1473" s="1353"/>
      <c r="D1473" s="260"/>
      <c r="E1473" s="260"/>
      <c r="F1473" s="261"/>
      <c r="G1473" s="261"/>
      <c r="H1473" s="261"/>
      <c r="I1473" s="261"/>
      <c r="J1473" s="261"/>
      <c r="K1473" s="261"/>
      <c r="L1473" s="261"/>
      <c r="M1473" s="261"/>
      <c r="N1473" s="261"/>
      <c r="O1473" s="261"/>
      <c r="P1473" s="261"/>
      <c r="Q1473" s="1354"/>
    </row>
    <row r="1474" spans="1:17">
      <c r="A1474" s="987"/>
      <c r="B1474" s="260">
        <v>8</v>
      </c>
      <c r="C1474" s="1353"/>
      <c r="D1474" s="260"/>
      <c r="E1474" s="260"/>
      <c r="F1474" s="261"/>
      <c r="G1474" s="261"/>
      <c r="H1474" s="261"/>
      <c r="I1474" s="261"/>
      <c r="J1474" s="261"/>
      <c r="K1474" s="261"/>
      <c r="L1474" s="261"/>
      <c r="M1474" s="261"/>
      <c r="N1474" s="261"/>
      <c r="O1474" s="261"/>
      <c r="P1474" s="261"/>
      <c r="Q1474" s="1354"/>
    </row>
    <row r="1475" spans="1:17">
      <c r="A1475" s="987"/>
      <c r="B1475" s="260">
        <v>9</v>
      </c>
      <c r="C1475" s="261"/>
      <c r="D1475" s="280"/>
      <c r="E1475" s="280"/>
      <c r="F1475" s="300"/>
      <c r="G1475" s="300"/>
      <c r="H1475" s="300"/>
      <c r="I1475" s="300"/>
      <c r="J1475" s="300"/>
      <c r="K1475" s="582"/>
      <c r="L1475" s="300"/>
      <c r="M1475" s="615"/>
      <c r="N1475" s="616"/>
      <c r="O1475" s="613"/>
      <c r="P1475" s="613"/>
      <c r="Q1475" s="614"/>
    </row>
    <row r="1476" spans="1:17" ht="12" thickBot="1">
      <c r="A1476" s="988"/>
      <c r="B1476" s="267">
        <v>10</v>
      </c>
      <c r="C1476" s="1355"/>
      <c r="D1476" s="267"/>
      <c r="E1476" s="267"/>
      <c r="F1476" s="293"/>
      <c r="G1476" s="293"/>
      <c r="H1476" s="293"/>
      <c r="I1476" s="293"/>
      <c r="J1476" s="293"/>
      <c r="K1476" s="293"/>
      <c r="L1476" s="293"/>
      <c r="M1476" s="293"/>
      <c r="N1476" s="293"/>
      <c r="O1476" s="293"/>
      <c r="P1476" s="293"/>
      <c r="Q1476" s="1356"/>
    </row>
    <row r="1477" spans="1:17">
      <c r="A1477" s="989" t="s">
        <v>422</v>
      </c>
      <c r="B1477" s="98">
        <v>1</v>
      </c>
      <c r="C1477" s="259" t="s">
        <v>441</v>
      </c>
      <c r="D1477" s="283">
        <v>50</v>
      </c>
      <c r="E1477" s="283">
        <v>1973</v>
      </c>
      <c r="F1477" s="857">
        <f t="shared" ref="F1477:F1496" si="286">SUM(G1477:I1477)</f>
        <v>33.339999999999996</v>
      </c>
      <c r="G1477" s="857">
        <v>1.3260000000000001</v>
      </c>
      <c r="H1477" s="857">
        <v>0.5</v>
      </c>
      <c r="I1477" s="857">
        <v>31.513999999999999</v>
      </c>
      <c r="J1477" s="857">
        <v>2549.69</v>
      </c>
      <c r="K1477" s="1357">
        <v>31.513999999999999</v>
      </c>
      <c r="L1477" s="857">
        <v>2549.69</v>
      </c>
      <c r="M1477" s="1358">
        <f t="shared" ref="M1477:M1483" si="287">K1477/L1477</f>
        <v>1.235993395275504E-2</v>
      </c>
      <c r="N1477" s="1359">
        <v>293.3</v>
      </c>
      <c r="O1477" s="1360">
        <f t="shared" ref="O1477:O1483" si="288">M1477*N1477</f>
        <v>3.6251686283430535</v>
      </c>
      <c r="P1477" s="1361">
        <f t="shared" ref="P1477:P1483" si="289">M1477*60*1000</f>
        <v>741.59603716530239</v>
      </c>
      <c r="Q1477" s="1362">
        <f t="shared" ref="Q1477:Q1483" si="290">P1477*N1477/1000</f>
        <v>217.51011770058321</v>
      </c>
    </row>
    <row r="1478" spans="1:17">
      <c r="A1478" s="990"/>
      <c r="B1478" s="99">
        <v>2</v>
      </c>
      <c r="C1478" s="259" t="s">
        <v>437</v>
      </c>
      <c r="D1478" s="283">
        <v>19</v>
      </c>
      <c r="E1478" s="283">
        <v>1978</v>
      </c>
      <c r="F1478" s="857">
        <f t="shared" si="286"/>
        <v>12.64</v>
      </c>
      <c r="G1478" s="857">
        <v>0</v>
      </c>
      <c r="H1478" s="857">
        <v>0</v>
      </c>
      <c r="I1478" s="857">
        <v>12.64</v>
      </c>
      <c r="J1478" s="857">
        <v>961.74</v>
      </c>
      <c r="K1478" s="1357">
        <v>12.64</v>
      </c>
      <c r="L1478" s="857">
        <v>961.74</v>
      </c>
      <c r="M1478" s="1358">
        <f t="shared" si="287"/>
        <v>1.314284525963358E-2</v>
      </c>
      <c r="N1478" s="1363">
        <v>293.3</v>
      </c>
      <c r="O1478" s="1361">
        <f t="shared" si="288"/>
        <v>3.8547965146505292</v>
      </c>
      <c r="P1478" s="1361">
        <f t="shared" si="289"/>
        <v>788.57071557801487</v>
      </c>
      <c r="Q1478" s="1362">
        <f t="shared" si="290"/>
        <v>231.28779087903175</v>
      </c>
    </row>
    <row r="1479" spans="1:17">
      <c r="A1479" s="990"/>
      <c r="B1479" s="99">
        <v>3</v>
      </c>
      <c r="C1479" s="1364" t="s">
        <v>469</v>
      </c>
      <c r="D1479" s="665">
        <v>8</v>
      </c>
      <c r="E1479" s="665">
        <v>1975</v>
      </c>
      <c r="F1479" s="1365">
        <f t="shared" si="286"/>
        <v>6.2</v>
      </c>
      <c r="G1479" s="1365">
        <v>0</v>
      </c>
      <c r="H1479" s="1365">
        <v>0</v>
      </c>
      <c r="I1479" s="1365">
        <v>6.2</v>
      </c>
      <c r="J1479" s="1365">
        <v>488.96</v>
      </c>
      <c r="K1479" s="1366">
        <v>6.2</v>
      </c>
      <c r="L1479" s="1365">
        <v>488.96</v>
      </c>
      <c r="M1479" s="1367">
        <f t="shared" si="287"/>
        <v>1.2679973821989529E-2</v>
      </c>
      <c r="N1479" s="1359">
        <v>293.3</v>
      </c>
      <c r="O1479" s="1360">
        <f t="shared" si="288"/>
        <v>3.7190363219895288</v>
      </c>
      <c r="P1479" s="1361">
        <f t="shared" si="289"/>
        <v>760.79842931937173</v>
      </c>
      <c r="Q1479" s="1362">
        <f t="shared" si="290"/>
        <v>223.14217931937173</v>
      </c>
    </row>
    <row r="1480" spans="1:17">
      <c r="A1480" s="990"/>
      <c r="B1480" s="99">
        <v>4</v>
      </c>
      <c r="C1480" s="1364" t="s">
        <v>438</v>
      </c>
      <c r="D1480" s="665">
        <v>17</v>
      </c>
      <c r="E1480" s="665">
        <v>1973</v>
      </c>
      <c r="F1480" s="1365">
        <f t="shared" si="286"/>
        <v>20.329999999999998</v>
      </c>
      <c r="G1480" s="1365">
        <v>0</v>
      </c>
      <c r="H1480" s="1365">
        <v>0</v>
      </c>
      <c r="I1480" s="1365">
        <v>20.329999999999998</v>
      </c>
      <c r="J1480" s="1365">
        <v>1317.97</v>
      </c>
      <c r="K1480" s="1366">
        <v>20.329999999999998</v>
      </c>
      <c r="L1480" s="1365">
        <v>1317.97</v>
      </c>
      <c r="M1480" s="1367">
        <f t="shared" si="287"/>
        <v>1.5425237296751821E-2</v>
      </c>
      <c r="N1480" s="1363">
        <v>293.3</v>
      </c>
      <c r="O1480" s="1360">
        <f t="shared" si="288"/>
        <v>4.524222099137309</v>
      </c>
      <c r="P1480" s="1361">
        <f t="shared" si="289"/>
        <v>925.51423780510925</v>
      </c>
      <c r="Q1480" s="1362">
        <f t="shared" si="290"/>
        <v>271.45332594823856</v>
      </c>
    </row>
    <row r="1481" spans="1:17">
      <c r="A1481" s="990"/>
      <c r="B1481" s="99">
        <v>5</v>
      </c>
      <c r="C1481" s="1364" t="s">
        <v>436</v>
      </c>
      <c r="D1481" s="665">
        <v>47</v>
      </c>
      <c r="E1481" s="665">
        <v>1964</v>
      </c>
      <c r="F1481" s="1365">
        <f t="shared" si="286"/>
        <v>30.225999999999999</v>
      </c>
      <c r="G1481" s="1365">
        <v>1.8360000000000001</v>
      </c>
      <c r="H1481" s="1365">
        <v>0.48</v>
      </c>
      <c r="I1481" s="1365">
        <v>27.91</v>
      </c>
      <c r="J1481" s="1365">
        <v>2011.69</v>
      </c>
      <c r="K1481" s="1366">
        <v>27.91</v>
      </c>
      <c r="L1481" s="1365">
        <v>2011.69</v>
      </c>
      <c r="M1481" s="1367">
        <f t="shared" si="287"/>
        <v>1.3873907013506057E-2</v>
      </c>
      <c r="N1481" s="1359">
        <v>293.3</v>
      </c>
      <c r="O1481" s="1361">
        <f t="shared" si="288"/>
        <v>4.0692169270613263</v>
      </c>
      <c r="P1481" s="1361">
        <f t="shared" si="289"/>
        <v>832.43442081036346</v>
      </c>
      <c r="Q1481" s="1368">
        <f t="shared" si="290"/>
        <v>244.15301562367961</v>
      </c>
    </row>
    <row r="1482" spans="1:17">
      <c r="A1482" s="990"/>
      <c r="B1482" s="99">
        <v>6</v>
      </c>
      <c r="C1482" s="259" t="s">
        <v>439</v>
      </c>
      <c r="D1482" s="283">
        <v>55</v>
      </c>
      <c r="E1482" s="283">
        <v>1966</v>
      </c>
      <c r="F1482" s="857">
        <f t="shared" si="286"/>
        <v>35.363</v>
      </c>
      <c r="G1482" s="857">
        <v>0</v>
      </c>
      <c r="H1482" s="857">
        <v>0</v>
      </c>
      <c r="I1482" s="857">
        <v>35.363</v>
      </c>
      <c r="J1482" s="857">
        <v>2582.66</v>
      </c>
      <c r="K1482" s="1357">
        <v>35.363</v>
      </c>
      <c r="L1482" s="857">
        <v>2582.66</v>
      </c>
      <c r="M1482" s="1358">
        <f t="shared" si="287"/>
        <v>1.3692472102406048E-2</v>
      </c>
      <c r="N1482" s="1359">
        <v>293.3</v>
      </c>
      <c r="O1482" s="1360">
        <f t="shared" si="288"/>
        <v>4.0160020676356938</v>
      </c>
      <c r="P1482" s="1361">
        <f t="shared" si="289"/>
        <v>821.54832614436293</v>
      </c>
      <c r="Q1482" s="1362">
        <f t="shared" si="290"/>
        <v>240.96012405814167</v>
      </c>
    </row>
    <row r="1483" spans="1:17">
      <c r="A1483" s="990"/>
      <c r="B1483" s="99">
        <v>7</v>
      </c>
      <c r="C1483" s="259" t="s">
        <v>443</v>
      </c>
      <c r="D1483" s="283">
        <v>10</v>
      </c>
      <c r="E1483" s="283">
        <v>1973</v>
      </c>
      <c r="F1483" s="857">
        <f t="shared" si="286"/>
        <v>12.624000000000001</v>
      </c>
      <c r="G1483" s="857">
        <v>0</v>
      </c>
      <c r="H1483" s="857">
        <v>0</v>
      </c>
      <c r="I1483" s="857">
        <v>12.624000000000001</v>
      </c>
      <c r="J1483" s="857">
        <v>804.68</v>
      </c>
      <c r="K1483" s="1357">
        <v>12.624000000000001</v>
      </c>
      <c r="L1483" s="857">
        <v>804.68</v>
      </c>
      <c r="M1483" s="1358">
        <f t="shared" si="287"/>
        <v>1.5688223890242086E-2</v>
      </c>
      <c r="N1483" s="1359">
        <v>293.3</v>
      </c>
      <c r="O1483" s="1360">
        <f t="shared" si="288"/>
        <v>4.6013560670080036</v>
      </c>
      <c r="P1483" s="1360">
        <f t="shared" si="289"/>
        <v>941.29343341452523</v>
      </c>
      <c r="Q1483" s="1362">
        <f t="shared" si="290"/>
        <v>276.08136402048024</v>
      </c>
    </row>
    <row r="1484" spans="1:17">
      <c r="A1484" s="990"/>
      <c r="B1484" s="99">
        <v>8</v>
      </c>
      <c r="C1484" s="1364" t="s">
        <v>635</v>
      </c>
      <c r="D1484" s="665">
        <v>17</v>
      </c>
      <c r="E1484" s="665">
        <v>1975</v>
      </c>
      <c r="F1484" s="1365">
        <f>SUM(G1484:I1484)</f>
        <v>21.28</v>
      </c>
      <c r="G1484" s="1365">
        <v>0</v>
      </c>
      <c r="H1484" s="1365">
        <v>0</v>
      </c>
      <c r="I1484" s="1365">
        <v>21.28</v>
      </c>
      <c r="J1484" s="1365">
        <v>1315.92</v>
      </c>
      <c r="K1484" s="1366">
        <v>21.28</v>
      </c>
      <c r="L1484" s="1365">
        <v>1315.92</v>
      </c>
      <c r="M1484" s="1367">
        <f>K1484/L1484</f>
        <v>1.6171195817374917E-2</v>
      </c>
      <c r="N1484" s="1359">
        <v>293.3</v>
      </c>
      <c r="O1484" s="1361">
        <f>M1484*N1484</f>
        <v>4.7430117332360631</v>
      </c>
      <c r="P1484" s="1361">
        <f>M1484*60*1000</f>
        <v>970.271749042495</v>
      </c>
      <c r="Q1484" s="1368">
        <f>P1484*N1484/1000</f>
        <v>284.5807039941638</v>
      </c>
    </row>
    <row r="1485" spans="1:17">
      <c r="A1485" s="990"/>
      <c r="B1485" s="99">
        <v>9</v>
      </c>
      <c r="C1485" s="259" t="s">
        <v>849</v>
      </c>
      <c r="D1485" s="665">
        <v>48</v>
      </c>
      <c r="E1485" s="665">
        <v>1962</v>
      </c>
      <c r="F1485" s="1365">
        <f>SUM(G1485:I1485)</f>
        <v>28.47</v>
      </c>
      <c r="G1485" s="1365">
        <v>0</v>
      </c>
      <c r="H1485" s="1365">
        <v>0</v>
      </c>
      <c r="I1485" s="1365">
        <v>28.47</v>
      </c>
      <c r="J1485" s="1365">
        <v>1908.69</v>
      </c>
      <c r="K1485" s="1366">
        <v>28.47</v>
      </c>
      <c r="L1485" s="1365">
        <v>1908.69</v>
      </c>
      <c r="M1485" s="1367">
        <f>K1485/L1485</f>
        <v>1.4915989500652279E-2</v>
      </c>
      <c r="N1485" s="1359">
        <v>293.3</v>
      </c>
      <c r="O1485" s="1361">
        <f>M1485*N1485</f>
        <v>4.3748597205413136</v>
      </c>
      <c r="P1485" s="1361">
        <f>M1485*60*1000</f>
        <v>894.95937003913673</v>
      </c>
      <c r="Q1485" s="1368">
        <f>P1485*N1485/1000</f>
        <v>262.49158323247883</v>
      </c>
    </row>
    <row r="1486" spans="1:17" ht="12" thickBot="1">
      <c r="A1486" s="991"/>
      <c r="B1486" s="102">
        <v>10</v>
      </c>
      <c r="C1486" s="279" t="s">
        <v>440</v>
      </c>
      <c r="D1486" s="287">
        <v>46</v>
      </c>
      <c r="E1486" s="287">
        <v>1960</v>
      </c>
      <c r="F1486" s="858">
        <f t="shared" ref="F1486:F1493" si="291">SUM(G1486:I1486)</f>
        <v>26.815000000000001</v>
      </c>
      <c r="G1486" s="858">
        <v>0</v>
      </c>
      <c r="H1486" s="858">
        <v>0</v>
      </c>
      <c r="I1486" s="858">
        <v>26.815000000000001</v>
      </c>
      <c r="J1486" s="858">
        <v>1833.82</v>
      </c>
      <c r="K1486" s="1369">
        <v>26.815000000000001</v>
      </c>
      <c r="L1486" s="858">
        <v>1833.82</v>
      </c>
      <c r="M1486" s="1370">
        <f t="shared" ref="M1486:M1496" si="292">K1486/L1486</f>
        <v>1.4622482032042404E-2</v>
      </c>
      <c r="N1486" s="1371">
        <v>293.3</v>
      </c>
      <c r="O1486" s="1372">
        <f t="shared" ref="O1486:O1496" si="293">M1486*N1486</f>
        <v>4.2887739799980373</v>
      </c>
      <c r="P1486" s="1372">
        <f t="shared" ref="P1486:P1496" si="294">M1486*60*1000</f>
        <v>877.34892192254426</v>
      </c>
      <c r="Q1486" s="1373">
        <f t="shared" ref="Q1486:Q1496" si="295">P1486*N1486/1000</f>
        <v>257.32643879988223</v>
      </c>
    </row>
    <row r="1487" spans="1:17">
      <c r="A1487" s="980" t="s">
        <v>850</v>
      </c>
      <c r="B1487" s="24">
        <v>1</v>
      </c>
      <c r="C1487" s="113" t="s">
        <v>442</v>
      </c>
      <c r="D1487" s="52">
        <v>7</v>
      </c>
      <c r="E1487" s="52">
        <v>1984</v>
      </c>
      <c r="F1487" s="326">
        <f t="shared" si="291"/>
        <v>6.91</v>
      </c>
      <c r="G1487" s="326">
        <v>0</v>
      </c>
      <c r="H1487" s="326">
        <v>0</v>
      </c>
      <c r="I1487" s="829">
        <v>6.91</v>
      </c>
      <c r="J1487" s="830">
        <v>349.29</v>
      </c>
      <c r="K1487" s="831">
        <v>6.91</v>
      </c>
      <c r="L1487" s="326">
        <v>349.29</v>
      </c>
      <c r="M1487" s="327">
        <f t="shared" si="292"/>
        <v>1.9782988347791231E-2</v>
      </c>
      <c r="N1487" s="200">
        <v>293.3</v>
      </c>
      <c r="O1487" s="329">
        <f t="shared" si="293"/>
        <v>5.8023504824071681</v>
      </c>
      <c r="P1487" s="832">
        <f t="shared" si="294"/>
        <v>1186.9793008674737</v>
      </c>
      <c r="Q1487" s="332">
        <f t="shared" si="295"/>
        <v>348.14102894443005</v>
      </c>
    </row>
    <row r="1488" spans="1:17">
      <c r="A1488" s="981"/>
      <c r="B1488" s="26">
        <v>2</v>
      </c>
      <c r="C1488" s="345" t="s">
        <v>449</v>
      </c>
      <c r="D1488" s="346">
        <v>8</v>
      </c>
      <c r="E1488" s="346">
        <v>1966</v>
      </c>
      <c r="F1488" s="203">
        <f t="shared" si="291"/>
        <v>7.17</v>
      </c>
      <c r="G1488" s="203">
        <v>0</v>
      </c>
      <c r="H1488" s="203">
        <v>0</v>
      </c>
      <c r="I1488" s="203">
        <v>7.17</v>
      </c>
      <c r="J1488" s="203">
        <v>353.96</v>
      </c>
      <c r="K1488" s="308">
        <v>7.17</v>
      </c>
      <c r="L1488" s="203">
        <v>353.96</v>
      </c>
      <c r="M1488" s="348">
        <f t="shared" si="292"/>
        <v>2.0256526161148154E-2</v>
      </c>
      <c r="N1488" s="276">
        <v>293.3</v>
      </c>
      <c r="O1488" s="350">
        <f t="shared" si="293"/>
        <v>5.9412391230647534</v>
      </c>
      <c r="P1488" s="277">
        <f t="shared" si="294"/>
        <v>1215.3915696688894</v>
      </c>
      <c r="Q1488" s="351">
        <f t="shared" si="295"/>
        <v>356.47434738388523</v>
      </c>
    </row>
    <row r="1489" spans="1:17">
      <c r="A1489" s="981"/>
      <c r="B1489" s="26">
        <v>3</v>
      </c>
      <c r="C1489" s="30" t="s">
        <v>445</v>
      </c>
      <c r="D1489" s="26">
        <v>17</v>
      </c>
      <c r="E1489" s="26">
        <v>1969</v>
      </c>
      <c r="F1489" s="301">
        <f t="shared" si="291"/>
        <v>13.298999999999999</v>
      </c>
      <c r="G1489" s="301">
        <v>0</v>
      </c>
      <c r="H1489" s="301">
        <v>0</v>
      </c>
      <c r="I1489" s="301">
        <v>13.298999999999999</v>
      </c>
      <c r="J1489" s="301">
        <v>744.88</v>
      </c>
      <c r="K1489" s="323">
        <v>13.298999999999999</v>
      </c>
      <c r="L1489" s="301">
        <v>744.88</v>
      </c>
      <c r="M1489" s="37">
        <f t="shared" si="292"/>
        <v>1.7853882504564492E-2</v>
      </c>
      <c r="N1489" s="276">
        <v>293.3</v>
      </c>
      <c r="O1489" s="49">
        <f t="shared" si="293"/>
        <v>5.2365437385887654</v>
      </c>
      <c r="P1489" s="49">
        <f t="shared" si="294"/>
        <v>1071.2329502738696</v>
      </c>
      <c r="Q1489" s="50">
        <f t="shared" si="295"/>
        <v>314.19262431532599</v>
      </c>
    </row>
    <row r="1490" spans="1:17">
      <c r="A1490" s="981"/>
      <c r="B1490" s="26">
        <v>4</v>
      </c>
      <c r="C1490" s="345" t="s">
        <v>444</v>
      </c>
      <c r="D1490" s="346">
        <v>7</v>
      </c>
      <c r="E1490" s="346">
        <v>1980</v>
      </c>
      <c r="F1490" s="203">
        <f t="shared" si="291"/>
        <v>8.61</v>
      </c>
      <c r="G1490" s="203">
        <v>0</v>
      </c>
      <c r="H1490" s="203">
        <v>1.1200000000000001</v>
      </c>
      <c r="I1490" s="203">
        <v>7.49</v>
      </c>
      <c r="J1490" s="203">
        <v>439.29</v>
      </c>
      <c r="K1490" s="308">
        <v>7.49</v>
      </c>
      <c r="L1490" s="203">
        <v>439.29</v>
      </c>
      <c r="M1490" s="348">
        <f t="shared" si="292"/>
        <v>1.7050240160258599E-2</v>
      </c>
      <c r="N1490" s="276">
        <v>293.3</v>
      </c>
      <c r="O1490" s="350">
        <f t="shared" si="293"/>
        <v>5.000835439003847</v>
      </c>
      <c r="P1490" s="350">
        <f t="shared" si="294"/>
        <v>1023.014409615516</v>
      </c>
      <c r="Q1490" s="351">
        <f t="shared" si="295"/>
        <v>300.05012634023086</v>
      </c>
    </row>
    <row r="1491" spans="1:17">
      <c r="A1491" s="981"/>
      <c r="B1491" s="26">
        <v>5</v>
      </c>
      <c r="C1491" s="345" t="s">
        <v>447</v>
      </c>
      <c r="D1491" s="346">
        <v>8</v>
      </c>
      <c r="E1491" s="346">
        <v>1966</v>
      </c>
      <c r="F1491" s="203">
        <f t="shared" si="291"/>
        <v>7.2</v>
      </c>
      <c r="G1491" s="203">
        <v>0</v>
      </c>
      <c r="H1491" s="203">
        <v>0</v>
      </c>
      <c r="I1491" s="203">
        <v>7.2</v>
      </c>
      <c r="J1491" s="203">
        <v>350.82</v>
      </c>
      <c r="K1491" s="308">
        <v>7.2</v>
      </c>
      <c r="L1491" s="203">
        <v>350.82</v>
      </c>
      <c r="M1491" s="348">
        <f t="shared" si="292"/>
        <v>2.0523345305284761E-2</v>
      </c>
      <c r="N1491" s="276">
        <v>293.3</v>
      </c>
      <c r="O1491" s="350">
        <f t="shared" si="293"/>
        <v>6.0194971780400204</v>
      </c>
      <c r="P1491" s="277">
        <f t="shared" si="294"/>
        <v>1231.4007183170856</v>
      </c>
      <c r="Q1491" s="351">
        <f t="shared" si="295"/>
        <v>361.16983068240125</v>
      </c>
    </row>
    <row r="1492" spans="1:17">
      <c r="A1492" s="981"/>
      <c r="B1492" s="26">
        <v>6</v>
      </c>
      <c r="C1492" s="345" t="s">
        <v>448</v>
      </c>
      <c r="D1492" s="346">
        <v>8</v>
      </c>
      <c r="E1492" s="346">
        <v>1965</v>
      </c>
      <c r="F1492" s="203">
        <f t="shared" si="291"/>
        <v>7.7039999999999997</v>
      </c>
      <c r="G1492" s="203">
        <v>0</v>
      </c>
      <c r="H1492" s="203">
        <v>0</v>
      </c>
      <c r="I1492" s="203">
        <v>7.7039999999999997</v>
      </c>
      <c r="J1492" s="203">
        <v>398.85</v>
      </c>
      <c r="K1492" s="308">
        <v>7.7039999999999997</v>
      </c>
      <c r="L1492" s="203">
        <v>398.85</v>
      </c>
      <c r="M1492" s="348">
        <f t="shared" si="292"/>
        <v>1.9315532154945466E-2</v>
      </c>
      <c r="N1492" s="276">
        <v>293.3</v>
      </c>
      <c r="O1492" s="350">
        <f t="shared" si="293"/>
        <v>5.6652455810455056</v>
      </c>
      <c r="P1492" s="277">
        <f t="shared" si="294"/>
        <v>1158.931929296728</v>
      </c>
      <c r="Q1492" s="351">
        <f t="shared" si="295"/>
        <v>339.91473486273031</v>
      </c>
    </row>
    <row r="1493" spans="1:17">
      <c r="A1493" s="981"/>
      <c r="B1493" s="26">
        <v>7</v>
      </c>
      <c r="C1493" s="345" t="s">
        <v>446</v>
      </c>
      <c r="D1493" s="346">
        <v>4</v>
      </c>
      <c r="E1493" s="346">
        <v>1973</v>
      </c>
      <c r="F1493" s="203">
        <f t="shared" si="291"/>
        <v>3.6760000000000002</v>
      </c>
      <c r="G1493" s="203">
        <v>0</v>
      </c>
      <c r="H1493" s="203">
        <v>0</v>
      </c>
      <c r="I1493" s="203">
        <v>3.6760000000000002</v>
      </c>
      <c r="J1493" s="203">
        <v>174.77</v>
      </c>
      <c r="K1493" s="308">
        <v>3.6760000000000002</v>
      </c>
      <c r="L1493" s="203">
        <v>174.77</v>
      </c>
      <c r="M1493" s="348">
        <f t="shared" si="292"/>
        <v>2.1033358127825141E-2</v>
      </c>
      <c r="N1493" s="276">
        <v>293.3</v>
      </c>
      <c r="O1493" s="350">
        <f t="shared" si="293"/>
        <v>6.1690839388911138</v>
      </c>
      <c r="P1493" s="277">
        <f t="shared" si="294"/>
        <v>1262.0014876695084</v>
      </c>
      <c r="Q1493" s="351">
        <f t="shared" si="295"/>
        <v>370.14503633346681</v>
      </c>
    </row>
    <row r="1494" spans="1:17">
      <c r="A1494" s="981"/>
      <c r="B1494" s="26">
        <v>8</v>
      </c>
      <c r="C1494" s="345" t="s">
        <v>450</v>
      </c>
      <c r="D1494" s="346">
        <v>14</v>
      </c>
      <c r="E1494" s="346">
        <v>1966</v>
      </c>
      <c r="F1494" s="203">
        <f t="shared" si="286"/>
        <v>8.1850000000000005</v>
      </c>
      <c r="G1494" s="203">
        <v>0</v>
      </c>
      <c r="H1494" s="203">
        <v>0</v>
      </c>
      <c r="I1494" s="203">
        <v>8.1850000000000005</v>
      </c>
      <c r="J1494" s="203">
        <v>474.22</v>
      </c>
      <c r="K1494" s="308">
        <v>8.1850000000000005</v>
      </c>
      <c r="L1494" s="203">
        <v>474.22</v>
      </c>
      <c r="M1494" s="348">
        <f t="shared" si="292"/>
        <v>1.725992155539623E-2</v>
      </c>
      <c r="N1494" s="276">
        <v>293.3</v>
      </c>
      <c r="O1494" s="350">
        <f t="shared" si="293"/>
        <v>5.0623349921977141</v>
      </c>
      <c r="P1494" s="277">
        <f t="shared" si="294"/>
        <v>1035.5952933237738</v>
      </c>
      <c r="Q1494" s="351">
        <f t="shared" si="295"/>
        <v>303.74009953186288</v>
      </c>
    </row>
    <row r="1495" spans="1:17">
      <c r="A1495" s="981"/>
      <c r="B1495" s="26">
        <v>9</v>
      </c>
      <c r="C1495" s="345" t="s">
        <v>451</v>
      </c>
      <c r="D1495" s="346">
        <v>16</v>
      </c>
      <c r="E1495" s="346">
        <v>1966</v>
      </c>
      <c r="F1495" s="203">
        <f t="shared" si="286"/>
        <v>8.5350000000000001</v>
      </c>
      <c r="G1495" s="203">
        <v>0</v>
      </c>
      <c r="H1495" s="203">
        <v>0</v>
      </c>
      <c r="I1495" s="203">
        <v>8.5350000000000001</v>
      </c>
      <c r="J1495" s="345">
        <v>461.27</v>
      </c>
      <c r="K1495" s="308">
        <v>8.5350000000000001</v>
      </c>
      <c r="L1495" s="345">
        <v>461.27</v>
      </c>
      <c r="M1495" s="348">
        <f t="shared" si="292"/>
        <v>1.8503262731155289E-2</v>
      </c>
      <c r="N1495" s="276">
        <v>293.3</v>
      </c>
      <c r="O1495" s="350">
        <f t="shared" si="293"/>
        <v>5.427006959047846</v>
      </c>
      <c r="P1495" s="277">
        <f t="shared" si="294"/>
        <v>1110.1957638693175</v>
      </c>
      <c r="Q1495" s="351">
        <f t="shared" si="295"/>
        <v>325.62041754287088</v>
      </c>
    </row>
    <row r="1496" spans="1:17" ht="12" thickBot="1">
      <c r="A1496" s="982"/>
      <c r="B1496" s="27">
        <v>10</v>
      </c>
      <c r="C1496" s="352" t="s">
        <v>452</v>
      </c>
      <c r="D1496" s="353">
        <v>7</v>
      </c>
      <c r="E1496" s="353">
        <v>1985</v>
      </c>
      <c r="F1496" s="204">
        <f t="shared" si="286"/>
        <v>3.41</v>
      </c>
      <c r="G1496" s="204">
        <v>0</v>
      </c>
      <c r="H1496" s="204">
        <v>0</v>
      </c>
      <c r="I1496" s="352">
        <v>3.41</v>
      </c>
      <c r="J1496" s="352">
        <v>108.3</v>
      </c>
      <c r="K1496" s="833">
        <v>3.41</v>
      </c>
      <c r="L1496" s="352">
        <v>108.3</v>
      </c>
      <c r="M1496" s="780">
        <f t="shared" si="292"/>
        <v>3.148661126500462E-2</v>
      </c>
      <c r="N1496" s="356">
        <v>293.3</v>
      </c>
      <c r="O1496" s="358">
        <f t="shared" si="293"/>
        <v>9.2350230840258547</v>
      </c>
      <c r="P1496" s="358">
        <f t="shared" si="294"/>
        <v>1889.1966759002771</v>
      </c>
      <c r="Q1496" s="205">
        <f t="shared" si="295"/>
        <v>554.10138504155134</v>
      </c>
    </row>
  </sheetData>
  <dataConsolidate/>
  <mergeCells count="655">
    <mergeCell ref="A1457:A1466"/>
    <mergeCell ref="A1467:A1476"/>
    <mergeCell ref="A1477:A1486"/>
    <mergeCell ref="A1487:A1496"/>
    <mergeCell ref="A1429:A1438"/>
    <mergeCell ref="A1452:Q1452"/>
    <mergeCell ref="A1453:Q1453"/>
    <mergeCell ref="A1454:A1456"/>
    <mergeCell ref="B1454:B1456"/>
    <mergeCell ref="C1454:C1456"/>
    <mergeCell ref="D1454:D1455"/>
    <mergeCell ref="E1454:E1455"/>
    <mergeCell ref="F1454:I1454"/>
    <mergeCell ref="J1454:J1455"/>
    <mergeCell ref="K1454:K1455"/>
    <mergeCell ref="L1454:L1455"/>
    <mergeCell ref="M1454:M1455"/>
    <mergeCell ref="N1454:N1455"/>
    <mergeCell ref="O1454:O1455"/>
    <mergeCell ref="P1454:P1455"/>
    <mergeCell ref="Q1454:Q1455"/>
    <mergeCell ref="A1336:A1345"/>
    <mergeCell ref="A1346:A1355"/>
    <mergeCell ref="A1356:A1365"/>
    <mergeCell ref="A1366:A1375"/>
    <mergeCell ref="A1331:Q1331"/>
    <mergeCell ref="A1332:Q1332"/>
    <mergeCell ref="A1333:A1335"/>
    <mergeCell ref="B1333:B1335"/>
    <mergeCell ref="C1333:C1335"/>
    <mergeCell ref="D1333:D1334"/>
    <mergeCell ref="E1333:E1334"/>
    <mergeCell ref="F1333:I1333"/>
    <mergeCell ref="J1333:J1334"/>
    <mergeCell ref="K1333:K1334"/>
    <mergeCell ref="L1333:L1334"/>
    <mergeCell ref="M1333:M1334"/>
    <mergeCell ref="N1333:N1334"/>
    <mergeCell ref="O1333:O1334"/>
    <mergeCell ref="P1333:P1334"/>
    <mergeCell ref="Q1333:Q1334"/>
    <mergeCell ref="A1284:Q1284"/>
    <mergeCell ref="A1285:Q1285"/>
    <mergeCell ref="M1286:M1287"/>
    <mergeCell ref="N1286:N1287"/>
    <mergeCell ref="O1286:O1287"/>
    <mergeCell ref="P1286:P1287"/>
    <mergeCell ref="Q1286:Q1287"/>
    <mergeCell ref="A1289:A1298"/>
    <mergeCell ref="A1299:A1308"/>
    <mergeCell ref="K1286:K1287"/>
    <mergeCell ref="L1286:L1287"/>
    <mergeCell ref="A1309:A1318"/>
    <mergeCell ref="A1319:A1328"/>
    <mergeCell ref="A1286:A1288"/>
    <mergeCell ref="B1286:B1288"/>
    <mergeCell ref="C1286:C1288"/>
    <mergeCell ref="D1286:D1287"/>
    <mergeCell ref="E1286:E1287"/>
    <mergeCell ref="F1286:I1286"/>
    <mergeCell ref="J1286:J1287"/>
    <mergeCell ref="A814:A823"/>
    <mergeCell ref="A918:A927"/>
    <mergeCell ref="A928:A937"/>
    <mergeCell ref="A938:A947"/>
    <mergeCell ref="A948:A957"/>
    <mergeCell ref="A1271:A1280"/>
    <mergeCell ref="A1261:A1270"/>
    <mergeCell ref="A1216:A1225"/>
    <mergeCell ref="A1226:A1235"/>
    <mergeCell ref="A1236:A1244"/>
    <mergeCell ref="A1245:A1254"/>
    <mergeCell ref="A1256:Q1256"/>
    <mergeCell ref="A1257:Q1257"/>
    <mergeCell ref="A1258:A1260"/>
    <mergeCell ref="B1258:B1260"/>
    <mergeCell ref="L1258:L1259"/>
    <mergeCell ref="M1258:M1259"/>
    <mergeCell ref="N1258:N1259"/>
    <mergeCell ref="O1258:O1259"/>
    <mergeCell ref="P1258:P1259"/>
    <mergeCell ref="Q1258:Q1259"/>
    <mergeCell ref="C1258:C1260"/>
    <mergeCell ref="D1258:D1259"/>
    <mergeCell ref="E1258:E1259"/>
    <mergeCell ref="F1258:I1258"/>
    <mergeCell ref="J1258:J1259"/>
    <mergeCell ref="K1258:K1259"/>
    <mergeCell ref="J1213:J1214"/>
    <mergeCell ref="K1213:K1214"/>
    <mergeCell ref="L1213:L1214"/>
    <mergeCell ref="M1213:M1214"/>
    <mergeCell ref="N1213:N1214"/>
    <mergeCell ref="A1213:A1215"/>
    <mergeCell ref="B1213:B1215"/>
    <mergeCell ref="C1213:C1215"/>
    <mergeCell ref="D1213:D1214"/>
    <mergeCell ref="E1213:E1214"/>
    <mergeCell ref="F1213:I1213"/>
    <mergeCell ref="A1211:Q1211"/>
    <mergeCell ref="A1212:Q1212"/>
    <mergeCell ref="P1213:P1214"/>
    <mergeCell ref="Q1213:Q1214"/>
    <mergeCell ref="O1213:O1214"/>
    <mergeCell ref="B811:B813"/>
    <mergeCell ref="C811:C813"/>
    <mergeCell ref="D811:D812"/>
    <mergeCell ref="A985:A994"/>
    <mergeCell ref="A1051:A1060"/>
    <mergeCell ref="F858:I858"/>
    <mergeCell ref="M1150:M1151"/>
    <mergeCell ref="A1148:Q1148"/>
    <mergeCell ref="A1149:Q1149"/>
    <mergeCell ref="A834:A843"/>
    <mergeCell ref="A844:A853"/>
    <mergeCell ref="A1130:A1137"/>
    <mergeCell ref="A881:A890"/>
    <mergeCell ref="B858:B860"/>
    <mergeCell ref="A1068:A1077"/>
    <mergeCell ref="A1123:A1129"/>
    <mergeCell ref="F1018:I1018"/>
    <mergeCell ref="K1018:K1019"/>
    <mergeCell ref="A995:A1004"/>
    <mergeCell ref="L1065:L1066"/>
    <mergeCell ref="A1016:Q1016"/>
    <mergeCell ref="K1065:K1066"/>
    <mergeCell ref="A1017:Q1017"/>
    <mergeCell ref="A975:A984"/>
    <mergeCell ref="A1199:A1208"/>
    <mergeCell ref="J1188:J1189"/>
    <mergeCell ref="K1188:K1189"/>
    <mergeCell ref="L1188:L1189"/>
    <mergeCell ref="M1188:M1189"/>
    <mergeCell ref="O1188:O1189"/>
    <mergeCell ref="A1188:A1190"/>
    <mergeCell ref="A1191:A1198"/>
    <mergeCell ref="A1031:A1040"/>
    <mergeCell ref="A1098:A1107"/>
    <mergeCell ref="C1065:C1067"/>
    <mergeCell ref="D1065:D1066"/>
    <mergeCell ref="E1065:E1066"/>
    <mergeCell ref="F1065:I1065"/>
    <mergeCell ref="A1063:Q1063"/>
    <mergeCell ref="A1064:Q1064"/>
    <mergeCell ref="A1065:A1067"/>
    <mergeCell ref="O1150:O1151"/>
    <mergeCell ref="N1188:N1189"/>
    <mergeCell ref="B1188:B1190"/>
    <mergeCell ref="C1188:C1190"/>
    <mergeCell ref="D1188:D1189"/>
    <mergeCell ref="E1188:E1189"/>
    <mergeCell ref="F1188:I1188"/>
    <mergeCell ref="A1078:A1087"/>
    <mergeCell ref="A1088:A1097"/>
    <mergeCell ref="A1138:A1145"/>
    <mergeCell ref="A1115:A1122"/>
    <mergeCell ref="A1153:A1162"/>
    <mergeCell ref="A1173:A1182"/>
    <mergeCell ref="A1110:Q1110"/>
    <mergeCell ref="D1112:D1113"/>
    <mergeCell ref="A1150:A1152"/>
    <mergeCell ref="B1150:B1152"/>
    <mergeCell ref="F1150:I1150"/>
    <mergeCell ref="D1150:D1151"/>
    <mergeCell ref="E1150:E1151"/>
    <mergeCell ref="A1163:A1172"/>
    <mergeCell ref="Q1065:Q1066"/>
    <mergeCell ref="Q858:Q859"/>
    <mergeCell ref="P1188:P1189"/>
    <mergeCell ref="Q1188:Q1189"/>
    <mergeCell ref="A1186:Q1186"/>
    <mergeCell ref="P1018:P1019"/>
    <mergeCell ref="A1187:Q1187"/>
    <mergeCell ref="L1150:L1151"/>
    <mergeCell ref="A1111:Q1111"/>
    <mergeCell ref="J1018:J1019"/>
    <mergeCell ref="A1018:A1020"/>
    <mergeCell ref="A1021:A1030"/>
    <mergeCell ref="Q1150:Q1151"/>
    <mergeCell ref="Q1112:Q1113"/>
    <mergeCell ref="K1112:K1113"/>
    <mergeCell ref="C1150:C1152"/>
    <mergeCell ref="J1150:J1151"/>
    <mergeCell ref="K1150:K1151"/>
    <mergeCell ref="P1150:P1151"/>
    <mergeCell ref="N1150:N1151"/>
    <mergeCell ref="A970:Q970"/>
    <mergeCell ref="L1112:L1113"/>
    <mergeCell ref="N1065:N1066"/>
    <mergeCell ref="B1065:B1067"/>
    <mergeCell ref="A1:Q1"/>
    <mergeCell ref="A3:Q3"/>
    <mergeCell ref="A4:Q4"/>
    <mergeCell ref="N75:N76"/>
    <mergeCell ref="C1112:C1114"/>
    <mergeCell ref="E1112:E1113"/>
    <mergeCell ref="F1112:I1112"/>
    <mergeCell ref="M1065:M1066"/>
    <mergeCell ref="J1065:J1066"/>
    <mergeCell ref="O1018:O1019"/>
    <mergeCell ref="P1065:P1066"/>
    <mergeCell ref="Q1018:Q1019"/>
    <mergeCell ref="N1018:N1019"/>
    <mergeCell ref="B1018:B1020"/>
    <mergeCell ref="C1018:C1020"/>
    <mergeCell ref="D1018:D1019"/>
    <mergeCell ref="E1018:E1019"/>
    <mergeCell ref="L1018:L1019"/>
    <mergeCell ref="M1018:M1019"/>
    <mergeCell ref="O765:O766"/>
    <mergeCell ref="L765:L766"/>
    <mergeCell ref="A73:Q73"/>
    <mergeCell ref="M75:M76"/>
    <mergeCell ref="L75:L76"/>
    <mergeCell ref="Q75:Q76"/>
    <mergeCell ref="P75:P76"/>
    <mergeCell ref="E75:E76"/>
    <mergeCell ref="F75:I75"/>
    <mergeCell ref="A1112:A1114"/>
    <mergeCell ref="A858:A860"/>
    <mergeCell ref="A861:A870"/>
    <mergeCell ref="A74:Q74"/>
    <mergeCell ref="A75:A76"/>
    <mergeCell ref="B75:B76"/>
    <mergeCell ref="C75:C76"/>
    <mergeCell ref="D75:D76"/>
    <mergeCell ref="A108:A117"/>
    <mergeCell ref="J75:J76"/>
    <mergeCell ref="B1112:B1114"/>
    <mergeCell ref="N1112:N1113"/>
    <mergeCell ref="O1112:O1113"/>
    <mergeCell ref="P1112:P1113"/>
    <mergeCell ref="M1112:M1113"/>
    <mergeCell ref="J1112:J1113"/>
    <mergeCell ref="O1065:O1066"/>
    <mergeCell ref="N123:N124"/>
    <mergeCell ref="O123:O124"/>
    <mergeCell ref="P123:P124"/>
    <mergeCell ref="Q123:Q124"/>
    <mergeCell ref="O75:O76"/>
    <mergeCell ref="A215:Q215"/>
    <mergeCell ref="P169:P170"/>
    <mergeCell ref="Q169:Q170"/>
    <mergeCell ref="A121:Q121"/>
    <mergeCell ref="A122:Q122"/>
    <mergeCell ref="K75:K76"/>
    <mergeCell ref="A78:A87"/>
    <mergeCell ref="A88:A97"/>
    <mergeCell ref="A98:A107"/>
    <mergeCell ref="A146:A155"/>
    <mergeCell ref="A156:A165"/>
    <mergeCell ref="L123:L124"/>
    <mergeCell ref="L169:L170"/>
    <mergeCell ref="A214:Q214"/>
    <mergeCell ref="O169:O170"/>
    <mergeCell ref="A123:A124"/>
    <mergeCell ref="B123:B124"/>
    <mergeCell ref="C123:C124"/>
    <mergeCell ref="J169:J170"/>
    <mergeCell ref="D169:D170"/>
    <mergeCell ref="A168:Q168"/>
    <mergeCell ref="A169:A171"/>
    <mergeCell ref="A262:Q262"/>
    <mergeCell ref="Q216:Q217"/>
    <mergeCell ref="A219:A228"/>
    <mergeCell ref="A229:A238"/>
    <mergeCell ref="A239:A248"/>
    <mergeCell ref="F216:I216"/>
    <mergeCell ref="J216:J217"/>
    <mergeCell ref="L216:L217"/>
    <mergeCell ref="M216:M217"/>
    <mergeCell ref="N216:N217"/>
    <mergeCell ref="P216:P217"/>
    <mergeCell ref="A216:A218"/>
    <mergeCell ref="B216:B218"/>
    <mergeCell ref="C216:C218"/>
    <mergeCell ref="D216:D217"/>
    <mergeCell ref="E216:E217"/>
    <mergeCell ref="O216:O217"/>
    <mergeCell ref="K216:K217"/>
    <mergeCell ref="O264:O265"/>
    <mergeCell ref="N311:N312"/>
    <mergeCell ref="A264:A266"/>
    <mergeCell ref="B264:B266"/>
    <mergeCell ref="C264:C266"/>
    <mergeCell ref="D264:D265"/>
    <mergeCell ref="E264:E265"/>
    <mergeCell ref="A277:A286"/>
    <mergeCell ref="A287:A296"/>
    <mergeCell ref="A297:A306"/>
    <mergeCell ref="A310:Q310"/>
    <mergeCell ref="A311:A313"/>
    <mergeCell ref="O311:O312"/>
    <mergeCell ref="B311:B313"/>
    <mergeCell ref="A344:A353"/>
    <mergeCell ref="Q358:Q359"/>
    <mergeCell ref="A362:A371"/>
    <mergeCell ref="A372:A381"/>
    <mergeCell ref="A382:A391"/>
    <mergeCell ref="K358:K359"/>
    <mergeCell ref="L358:L359"/>
    <mergeCell ref="Q311:Q312"/>
    <mergeCell ref="L311:L312"/>
    <mergeCell ref="K311:K312"/>
    <mergeCell ref="M311:M312"/>
    <mergeCell ref="A971:Q971"/>
    <mergeCell ref="A972:A974"/>
    <mergeCell ref="B972:B974"/>
    <mergeCell ref="C972:C974"/>
    <mergeCell ref="D972:D973"/>
    <mergeCell ref="E972:E973"/>
    <mergeCell ref="Q972:Q973"/>
    <mergeCell ref="K972:K973"/>
    <mergeCell ref="L972:L973"/>
    <mergeCell ref="M972:M973"/>
    <mergeCell ref="P972:P973"/>
    <mergeCell ref="O972:O973"/>
    <mergeCell ref="J972:J973"/>
    <mergeCell ref="N972:N973"/>
    <mergeCell ref="F972:I972"/>
    <mergeCell ref="A1041:A1050"/>
    <mergeCell ref="A267:A276"/>
    <mergeCell ref="C311:C313"/>
    <mergeCell ref="D311:D312"/>
    <mergeCell ref="E311:E312"/>
    <mergeCell ref="P311:P312"/>
    <mergeCell ref="K264:K265"/>
    <mergeCell ref="P264:P265"/>
    <mergeCell ref="F264:I264"/>
    <mergeCell ref="L264:L265"/>
    <mergeCell ref="M264:M265"/>
    <mergeCell ref="J264:J265"/>
    <mergeCell ref="N264:N265"/>
    <mergeCell ref="A1005:A1014"/>
    <mergeCell ref="A394:Q394"/>
    <mergeCell ref="A395:Q395"/>
    <mergeCell ref="M397:M398"/>
    <mergeCell ref="N397:N398"/>
    <mergeCell ref="A397:A399"/>
    <mergeCell ref="B397:B399"/>
    <mergeCell ref="C397:C399"/>
    <mergeCell ref="D397:D398"/>
    <mergeCell ref="E397:E398"/>
    <mergeCell ref="O435:O436"/>
    <mergeCell ref="A59:A68"/>
    <mergeCell ref="A809:Q809"/>
    <mergeCell ref="A768:A777"/>
    <mergeCell ref="A778:A787"/>
    <mergeCell ref="A788:A797"/>
    <mergeCell ref="D123:D124"/>
    <mergeCell ref="A126:A135"/>
    <mergeCell ref="A136:A145"/>
    <mergeCell ref="M169:M170"/>
    <mergeCell ref="M123:M124"/>
    <mergeCell ref="E123:E124"/>
    <mergeCell ref="F123:I123"/>
    <mergeCell ref="J123:J124"/>
    <mergeCell ref="K123:K124"/>
    <mergeCell ref="A314:A323"/>
    <mergeCell ref="A324:A333"/>
    <mergeCell ref="A334:A343"/>
    <mergeCell ref="F311:I311"/>
    <mergeCell ref="J311:J312"/>
    <mergeCell ref="A263:Q263"/>
    <mergeCell ref="A309:Q309"/>
    <mergeCell ref="Q264:Q265"/>
    <mergeCell ref="N169:N170"/>
    <mergeCell ref="A167:Q167"/>
    <mergeCell ref="Q5:Q6"/>
    <mergeCell ref="A9:A18"/>
    <mergeCell ref="A19:A28"/>
    <mergeCell ref="A29:A38"/>
    <mergeCell ref="A39:A48"/>
    <mergeCell ref="A49:A58"/>
    <mergeCell ref="K5:K6"/>
    <mergeCell ref="L5:L6"/>
    <mergeCell ref="M5:M6"/>
    <mergeCell ref="N5:N6"/>
    <mergeCell ref="A5:A7"/>
    <mergeCell ref="O5:O6"/>
    <mergeCell ref="P5:P6"/>
    <mergeCell ref="B5:B7"/>
    <mergeCell ref="C5:C7"/>
    <mergeCell ref="D5:D6"/>
    <mergeCell ref="E5:E6"/>
    <mergeCell ref="F5:I5"/>
    <mergeCell ref="J5:J6"/>
    <mergeCell ref="B169:B171"/>
    <mergeCell ref="C169:C171"/>
    <mergeCell ref="K169:K170"/>
    <mergeCell ref="A173:A182"/>
    <mergeCell ref="A183:A192"/>
    <mergeCell ref="A193:A202"/>
    <mergeCell ref="A203:A212"/>
    <mergeCell ref="A249:A258"/>
    <mergeCell ref="E169:E170"/>
    <mergeCell ref="F169:I169"/>
    <mergeCell ref="J906:J907"/>
    <mergeCell ref="K906:K907"/>
    <mergeCell ref="P397:P398"/>
    <mergeCell ref="B435:B437"/>
    <mergeCell ref="A435:A437"/>
    <mergeCell ref="F397:I397"/>
    <mergeCell ref="J397:J398"/>
    <mergeCell ref="K397:K398"/>
    <mergeCell ref="L397:L398"/>
    <mergeCell ref="A871:A880"/>
    <mergeCell ref="F765:I765"/>
    <mergeCell ref="A763:Q763"/>
    <mergeCell ref="A764:Q764"/>
    <mergeCell ref="A765:A767"/>
    <mergeCell ref="N435:N436"/>
    <mergeCell ref="M435:M436"/>
    <mergeCell ref="L435:L436"/>
    <mergeCell ref="A401:A410"/>
    <mergeCell ref="A411:A420"/>
    <mergeCell ref="A421:A430"/>
    <mergeCell ref="O397:O398"/>
    <mergeCell ref="A432:Q432"/>
    <mergeCell ref="A433:Q433"/>
    <mergeCell ref="K811:K812"/>
    <mergeCell ref="A459:A468"/>
    <mergeCell ref="A449:A458"/>
    <mergeCell ref="A439:A448"/>
    <mergeCell ref="A356:Q356"/>
    <mergeCell ref="A357:Q357"/>
    <mergeCell ref="A358:A360"/>
    <mergeCell ref="B358:B360"/>
    <mergeCell ref="C358:C360"/>
    <mergeCell ref="D358:D359"/>
    <mergeCell ref="E358:E359"/>
    <mergeCell ref="F358:I358"/>
    <mergeCell ref="J358:J359"/>
    <mergeCell ref="M358:M359"/>
    <mergeCell ref="N358:N359"/>
    <mergeCell ref="O358:O359"/>
    <mergeCell ref="P358:P359"/>
    <mergeCell ref="Q397:Q398"/>
    <mergeCell ref="B473:B475"/>
    <mergeCell ref="C473:C475"/>
    <mergeCell ref="D473:D474"/>
    <mergeCell ref="E473:E474"/>
    <mergeCell ref="F473:I473"/>
    <mergeCell ref="K435:K436"/>
    <mergeCell ref="J435:J436"/>
    <mergeCell ref="F435:I435"/>
    <mergeCell ref="E435:E436"/>
    <mergeCell ref="D435:D436"/>
    <mergeCell ref="C435:C437"/>
    <mergeCell ref="Q435:Q436"/>
    <mergeCell ref="P435:P436"/>
    <mergeCell ref="A517:A526"/>
    <mergeCell ref="A470:Q470"/>
    <mergeCell ref="A471:Q471"/>
    <mergeCell ref="A532:A534"/>
    <mergeCell ref="B532:B534"/>
    <mergeCell ref="C532:C534"/>
    <mergeCell ref="D532:D533"/>
    <mergeCell ref="E532:E533"/>
    <mergeCell ref="F532:I532"/>
    <mergeCell ref="P473:P474"/>
    <mergeCell ref="Q473:Q474"/>
    <mergeCell ref="A477:A486"/>
    <mergeCell ref="A487:A496"/>
    <mergeCell ref="A497:A506"/>
    <mergeCell ref="A507:A516"/>
    <mergeCell ref="J473:J474"/>
    <mergeCell ref="K473:K474"/>
    <mergeCell ref="L473:L474"/>
    <mergeCell ref="M473:M474"/>
    <mergeCell ref="N473:N474"/>
    <mergeCell ref="O473:O474"/>
    <mergeCell ref="A473:A475"/>
    <mergeCell ref="A556:A565"/>
    <mergeCell ref="A566:A575"/>
    <mergeCell ref="A529:Q529"/>
    <mergeCell ref="A530:Q530"/>
    <mergeCell ref="A581:A583"/>
    <mergeCell ref="B581:B583"/>
    <mergeCell ref="C581:C583"/>
    <mergeCell ref="D581:D582"/>
    <mergeCell ref="E581:E582"/>
    <mergeCell ref="F581:I581"/>
    <mergeCell ref="P532:P533"/>
    <mergeCell ref="Q532:Q533"/>
    <mergeCell ref="A536:A545"/>
    <mergeCell ref="A546:A555"/>
    <mergeCell ref="J532:J533"/>
    <mergeCell ref="K532:K533"/>
    <mergeCell ref="L532:L533"/>
    <mergeCell ref="M532:M533"/>
    <mergeCell ref="N532:N533"/>
    <mergeCell ref="O532:O533"/>
    <mergeCell ref="A605:A614"/>
    <mergeCell ref="A615:A624"/>
    <mergeCell ref="A578:Q578"/>
    <mergeCell ref="A579:Q579"/>
    <mergeCell ref="A630:A632"/>
    <mergeCell ref="B630:B632"/>
    <mergeCell ref="C630:C632"/>
    <mergeCell ref="D630:D631"/>
    <mergeCell ref="E630:E631"/>
    <mergeCell ref="F630:I630"/>
    <mergeCell ref="P581:P582"/>
    <mergeCell ref="Q581:Q582"/>
    <mergeCell ref="A585:A594"/>
    <mergeCell ref="A595:A604"/>
    <mergeCell ref="J581:J582"/>
    <mergeCell ref="K581:K582"/>
    <mergeCell ref="L581:L582"/>
    <mergeCell ref="M581:M582"/>
    <mergeCell ref="N581:N582"/>
    <mergeCell ref="O581:O582"/>
    <mergeCell ref="A664:A673"/>
    <mergeCell ref="A627:Q627"/>
    <mergeCell ref="A628:Q628"/>
    <mergeCell ref="A679:A681"/>
    <mergeCell ref="B679:B681"/>
    <mergeCell ref="C679:C681"/>
    <mergeCell ref="D679:D680"/>
    <mergeCell ref="E679:E680"/>
    <mergeCell ref="F679:I679"/>
    <mergeCell ref="P630:P631"/>
    <mergeCell ref="Q630:Q631"/>
    <mergeCell ref="A634:A643"/>
    <mergeCell ref="A644:A653"/>
    <mergeCell ref="A654:A663"/>
    <mergeCell ref="J630:J631"/>
    <mergeCell ref="K630:K631"/>
    <mergeCell ref="L630:L631"/>
    <mergeCell ref="M630:M631"/>
    <mergeCell ref="N630:N631"/>
    <mergeCell ref="O630:O631"/>
    <mergeCell ref="A703:A712"/>
    <mergeCell ref="A676:Q676"/>
    <mergeCell ref="A677:Q677"/>
    <mergeCell ref="A906:A908"/>
    <mergeCell ref="B906:B908"/>
    <mergeCell ref="C906:C908"/>
    <mergeCell ref="D906:D907"/>
    <mergeCell ref="E906:E907"/>
    <mergeCell ref="F906:I906"/>
    <mergeCell ref="P679:P680"/>
    <mergeCell ref="Q679:Q680"/>
    <mergeCell ref="A683:A692"/>
    <mergeCell ref="A693:A702"/>
    <mergeCell ref="J679:J680"/>
    <mergeCell ref="K679:K680"/>
    <mergeCell ref="L679:L680"/>
    <mergeCell ref="M679:M680"/>
    <mergeCell ref="N679:N680"/>
    <mergeCell ref="O679:O680"/>
    <mergeCell ref="Q765:Q766"/>
    <mergeCell ref="J765:J766"/>
    <mergeCell ref="N858:N859"/>
    <mergeCell ref="P858:P859"/>
    <mergeCell ref="M858:M859"/>
    <mergeCell ref="P811:P812"/>
    <mergeCell ref="M811:M812"/>
    <mergeCell ref="P765:P766"/>
    <mergeCell ref="M765:M766"/>
    <mergeCell ref="N765:N766"/>
    <mergeCell ref="K765:K766"/>
    <mergeCell ref="A891:A900"/>
    <mergeCell ref="A798:A807"/>
    <mergeCell ref="C858:C860"/>
    <mergeCell ref="E858:E859"/>
    <mergeCell ref="K858:K859"/>
    <mergeCell ref="N811:N812"/>
    <mergeCell ref="O811:O812"/>
    <mergeCell ref="A857:Q857"/>
    <mergeCell ref="F811:I811"/>
    <mergeCell ref="J811:J812"/>
    <mergeCell ref="D858:D859"/>
    <mergeCell ref="L811:L812"/>
    <mergeCell ref="O858:O859"/>
    <mergeCell ref="L858:L859"/>
    <mergeCell ref="J858:J859"/>
    <mergeCell ref="A856:Q856"/>
    <mergeCell ref="A824:A833"/>
    <mergeCell ref="A811:A813"/>
    <mergeCell ref="A715:Q715"/>
    <mergeCell ref="A716:Q716"/>
    <mergeCell ref="N718:N719"/>
    <mergeCell ref="O718:O719"/>
    <mergeCell ref="P718:P719"/>
    <mergeCell ref="Q718:Q719"/>
    <mergeCell ref="A721:A730"/>
    <mergeCell ref="A731:A740"/>
    <mergeCell ref="E718:E719"/>
    <mergeCell ref="F718:I718"/>
    <mergeCell ref="J718:J719"/>
    <mergeCell ref="K718:K719"/>
    <mergeCell ref="L718:L719"/>
    <mergeCell ref="M718:M719"/>
    <mergeCell ref="A958:A967"/>
    <mergeCell ref="A718:A720"/>
    <mergeCell ref="B718:B720"/>
    <mergeCell ref="C718:C720"/>
    <mergeCell ref="D718:D719"/>
    <mergeCell ref="A741:A750"/>
    <mergeCell ref="A751:A760"/>
    <mergeCell ref="A903:Q903"/>
    <mergeCell ref="A1377:Q1377"/>
    <mergeCell ref="A904:Q904"/>
    <mergeCell ref="A909:A917"/>
    <mergeCell ref="L906:L907"/>
    <mergeCell ref="M906:M907"/>
    <mergeCell ref="N906:N907"/>
    <mergeCell ref="O906:O907"/>
    <mergeCell ref="P906:P907"/>
    <mergeCell ref="Q906:Q907"/>
    <mergeCell ref="E765:E766"/>
    <mergeCell ref="D765:D766"/>
    <mergeCell ref="C765:C767"/>
    <mergeCell ref="B765:B767"/>
    <mergeCell ref="A810:Q810"/>
    <mergeCell ref="Q811:Q812"/>
    <mergeCell ref="E811:E812"/>
    <mergeCell ref="A1378:Q1378"/>
    <mergeCell ref="A1379:A1381"/>
    <mergeCell ref="B1379:B1381"/>
    <mergeCell ref="C1379:C1381"/>
    <mergeCell ref="D1379:D1380"/>
    <mergeCell ref="E1379:E1380"/>
    <mergeCell ref="F1379:I1379"/>
    <mergeCell ref="J1379:J1380"/>
    <mergeCell ref="K1379:K1380"/>
    <mergeCell ref="L1379:L1380"/>
    <mergeCell ref="M1379:M1380"/>
    <mergeCell ref="N1379:N1380"/>
    <mergeCell ref="O1379:O1380"/>
    <mergeCell ref="P1379:P1380"/>
    <mergeCell ref="Q1379:Q1380"/>
    <mergeCell ref="A1382:A1391"/>
    <mergeCell ref="A1392:A1401"/>
    <mergeCell ref="A1402:A1411"/>
    <mergeCell ref="A1412:A1421"/>
    <mergeCell ref="A1439:A1448"/>
    <mergeCell ref="A1424:Q1424"/>
    <mergeCell ref="A1425:Q1425"/>
    <mergeCell ref="A1426:A1428"/>
    <mergeCell ref="B1426:B1428"/>
    <mergeCell ref="C1426:C1428"/>
    <mergeCell ref="D1426:D1427"/>
    <mergeCell ref="E1426:E1427"/>
    <mergeCell ref="F1426:I1426"/>
    <mergeCell ref="J1426:J1427"/>
    <mergeCell ref="K1426:K1427"/>
    <mergeCell ref="L1426:L1427"/>
    <mergeCell ref="M1426:M1427"/>
    <mergeCell ref="N1426:N1427"/>
    <mergeCell ref="O1426:O1427"/>
    <mergeCell ref="P1426:P1427"/>
    <mergeCell ref="Q1426:Q1427"/>
  </mergeCells>
  <phoneticPr fontId="2" type="noConversion"/>
  <pageMargins left="0.27" right="0.15748031496062992" top="0.19685039370078741" bottom="0.19685039370078741" header="0.15748031496062992" footer="0.1574803149606299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2014_kovas</vt:lpstr>
    </vt:vector>
  </TitlesOfParts>
  <Company>LŠTA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Ramunė Kmieliauskaitė</dc:creator>
  <cp:lastModifiedBy>Nerijaus</cp:lastModifiedBy>
  <cp:lastPrinted>2011-05-24T07:22:09Z</cp:lastPrinted>
  <dcterms:created xsi:type="dcterms:W3CDTF">2007-12-03T08:09:16Z</dcterms:created>
  <dcterms:modified xsi:type="dcterms:W3CDTF">2014-04-16T10:02:38Z</dcterms:modified>
</cp:coreProperties>
</file>