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9320" windowHeight="6090" activeTab="0"/>
  </bookViews>
  <sheets>
    <sheet name="2013 spalis" sheetId="1" r:id="rId1"/>
  </sheets>
  <definedNames>
    <definedName name="_xlnm.Print_Titles" localSheetId="0">'2013 spalis'!$3:$3</definedName>
  </definedNames>
  <calcPr fullCalcOnLoad="1"/>
</workbook>
</file>

<file path=xl/sharedStrings.xml><?xml version="1.0" encoding="utf-8"?>
<sst xmlns="http://schemas.openxmlformats.org/spreadsheetml/2006/main" count="1702" uniqueCount="787">
  <si>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</si>
  <si>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</si>
  <si>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</si>
  <si>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</si>
  <si>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</si>
  <si>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</si>
  <si>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</si>
  <si>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</si>
  <si>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</si>
  <si>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>Lt/MWh</t>
  </si>
  <si>
    <t xml:space="preserve">Šilumos kaina gyventojams
(su PVM) </t>
  </si>
  <si>
    <t>Suvartotas šilumos kiekis</t>
  </si>
  <si>
    <t xml:space="preserve">Karštam vandeniui ruošti </t>
  </si>
  <si>
    <t xml:space="preserve">Patalpų šildymui </t>
  </si>
  <si>
    <t>Apmokestinta šiluma šildymui gyventojams</t>
  </si>
  <si>
    <t>Statybos metai</t>
  </si>
  <si>
    <t>Karšto vandens temp. palaikymui</t>
  </si>
  <si>
    <t xml:space="preserve">Iš viso 
</t>
  </si>
  <si>
    <t>Mokėjimai už šilumą 1 m² ploto šildymui                 (su PVM)</t>
  </si>
  <si>
    <t>m²</t>
  </si>
  <si>
    <t>Mokėjimai už šilumą 60 m² ploto buto šildymui 
(su PVM)</t>
  </si>
  <si>
    <t>Lt/mėn</t>
  </si>
  <si>
    <t>kWh/mėn</t>
  </si>
  <si>
    <t>Šilumos suvartojimas 60 m² ploto buto šildymui</t>
  </si>
  <si>
    <t>Lt/m²/mėn</t>
  </si>
  <si>
    <t>MWh/m²/mėn</t>
  </si>
  <si>
    <t>TAIKOS PR.  144</t>
  </si>
  <si>
    <t>LIEPŲ G.  24</t>
  </si>
  <si>
    <t>DEBRECENO G.  26</t>
  </si>
  <si>
    <t>STATYBININKŲ PR.  19</t>
  </si>
  <si>
    <t>KAUNO G.  19</t>
  </si>
  <si>
    <t>REIKJAVIKO G.  10</t>
  </si>
  <si>
    <t>H.MANTO G.  6A</t>
  </si>
  <si>
    <t>KRETINGOS G.  55</t>
  </si>
  <si>
    <t>KRETINGOS G.  177A</t>
  </si>
  <si>
    <t>PANEVĖŽIO G.  9</t>
  </si>
  <si>
    <t>PIEVŲ TAKO G.  8</t>
  </si>
  <si>
    <t>DRAGŪNŲ G.  15</t>
  </si>
  <si>
    <t>LIUBEKO G.  7</t>
  </si>
  <si>
    <t>BALTIJOS PR.  109/4</t>
  </si>
  <si>
    <t>KUOSŲ G.  16/1</t>
  </si>
  <si>
    <t>DRAGŪNŲ G.  14</t>
  </si>
  <si>
    <t>REIKJAVIKO G.  4</t>
  </si>
  <si>
    <t>PIETINĖ G.  3</t>
  </si>
  <si>
    <t>SULUPĖS G.  10A</t>
  </si>
  <si>
    <t>DEBRECENO G.  66</t>
  </si>
  <si>
    <t>MINIJOS G.  135</t>
  </si>
  <si>
    <t>TURGAUS A.  2</t>
  </si>
  <si>
    <t>STADIONO G.  19</t>
  </si>
  <si>
    <t>MINIJOS G.  136</t>
  </si>
  <si>
    <t>DARIAUS IR GIRĖNO G.  19A</t>
  </si>
  <si>
    <t>RAMIOJI G.  3</t>
  </si>
  <si>
    <t>J.JANONIO G.  18</t>
  </si>
  <si>
    <t>SULUPĖS G.  13</t>
  </si>
  <si>
    <t>S.DAUKANTO G.  23</t>
  </si>
  <si>
    <t>TAIKOS PR.  35B</t>
  </si>
  <si>
    <t>DANĖS G.  35</t>
  </si>
  <si>
    <t>H.MANTO G.  1</t>
  </si>
  <si>
    <t>RAMBYNO G.  18</t>
  </si>
  <si>
    <t>RŪTŲ G.  13</t>
  </si>
  <si>
    <t>ŽALGIRIO G.  11</t>
  </si>
  <si>
    <t>PUŠYNO G.  29A</t>
  </si>
  <si>
    <t>LIETUVININKŲ A.  4</t>
  </si>
  <si>
    <t>S.NĖRIES G.  8</t>
  </si>
  <si>
    <t>KRETINGOS G.  56</t>
  </si>
  <si>
    <t>MEDŽIOTOJŲ G.  12</t>
  </si>
  <si>
    <t>VYTURIO G.  15</t>
  </si>
  <si>
    <t>RYŠININKŲ G.  5</t>
  </si>
  <si>
    <t>BIRUTĖS G.  22/EF</t>
  </si>
  <si>
    <t>ŽARDININKŲ G.  7</t>
  </si>
  <si>
    <t>ALKSNYNĖS G.  5B</t>
  </si>
  <si>
    <t>POILSIO G.  31</t>
  </si>
  <si>
    <t>POILSIO G.  10/2</t>
  </si>
  <si>
    <t>H.MANTO G.  94</t>
  </si>
  <si>
    <t>BALTIJOS PR.  19</t>
  </si>
  <si>
    <t>TAIKOS PR.  57</t>
  </si>
  <si>
    <t>BALTIJOS PR.  99</t>
  </si>
  <si>
    <t>LAUKININKŲ G.  21</t>
  </si>
  <si>
    <t>DANĖS G.  21</t>
  </si>
  <si>
    <t>KRETINGOS G.  17</t>
  </si>
  <si>
    <t>LAUKININKŲ G.  36/2</t>
  </si>
  <si>
    <t>ŠIAULIŲ G.  10A</t>
  </si>
  <si>
    <t>VAIDAUGŲ G.  3/2</t>
  </si>
  <si>
    <t>SPORTININKŲ G.  19</t>
  </si>
  <si>
    <t>PRIESTOČIO G.  14</t>
  </si>
  <si>
    <t>BALTIJOS PR.  14</t>
  </si>
  <si>
    <t>Miestas</t>
  </si>
  <si>
    <t>Klaipėda</t>
  </si>
  <si>
    <t>iki1992</t>
  </si>
  <si>
    <t>Ramučių 33 Naujoji Akmenė</t>
  </si>
  <si>
    <t>Stadiono 7 Akmenė</t>
  </si>
  <si>
    <t>Stadiono 9 Akmenė</t>
  </si>
  <si>
    <t>Bausko 3 Venta</t>
  </si>
  <si>
    <t>Bausko 8 Venta</t>
  </si>
  <si>
    <t>Puškino 42 Akmenė</t>
  </si>
  <si>
    <t>Žalgirio 7 Naujoji Akmenė</t>
  </si>
  <si>
    <t>Naujoji Akmenė</t>
  </si>
  <si>
    <t>Basanavičiaus g. 48</t>
  </si>
  <si>
    <t>Basanavičiaus g. 50</t>
  </si>
  <si>
    <t>Basanavičiaus g. 60</t>
  </si>
  <si>
    <t>J. Biliūno g.8</t>
  </si>
  <si>
    <t>J. Biliūno g.  10</t>
  </si>
  <si>
    <t>J. Biliūno g.  20</t>
  </si>
  <si>
    <t>Dariaus ir Girėno g. 5</t>
  </si>
  <si>
    <t>Statybininkų g. 19</t>
  </si>
  <si>
    <t>Statybininkų g. 21</t>
  </si>
  <si>
    <t>Statybininkų g. 23</t>
  </si>
  <si>
    <t>Anykščiai</t>
  </si>
  <si>
    <t>LELIJŲ 17</t>
  </si>
  <si>
    <t xml:space="preserve">VILNIAUS 8 </t>
  </si>
  <si>
    <t xml:space="preserve">VILNIAUS 12 </t>
  </si>
  <si>
    <t>VILNIAUS 4</t>
  </si>
  <si>
    <t>LELIJŲ 11</t>
  </si>
  <si>
    <t>TULPIŲ 3A</t>
  </si>
  <si>
    <t>BASANAVIČIAUS 12</t>
  </si>
  <si>
    <t>DAR.IR GIRĖNO 1</t>
  </si>
  <si>
    <t>B.SRUOGOS 12</t>
  </si>
  <si>
    <t>KĘSTUČIO 7</t>
  </si>
  <si>
    <t>KĘSTUČIO 9</t>
  </si>
  <si>
    <t>KĘSTUČIO 25 IIL.</t>
  </si>
  <si>
    <t>DAR.IR GIRĖNO 7</t>
  </si>
  <si>
    <t>DAR.IR GIRĖNO 23A IL.</t>
  </si>
  <si>
    <t>B.SRUOGOS 16</t>
  </si>
  <si>
    <t>KĘSTUČIO 27 IL.</t>
  </si>
  <si>
    <t>DAR.IR GIRĖNO 23AII</t>
  </si>
  <si>
    <t>DAR.IR GIRĖNO 23AIII</t>
  </si>
  <si>
    <t>VILNIAUS 10 IIIL.</t>
  </si>
  <si>
    <t>KĘSTUČIO 27 IIIL.</t>
  </si>
  <si>
    <t>Birštonas</t>
  </si>
  <si>
    <t>Šarkinės 27</t>
  </si>
  <si>
    <t>Pergalės 9b</t>
  </si>
  <si>
    <t>Šarkinės  23</t>
  </si>
  <si>
    <t>Šarkinės 25</t>
  </si>
  <si>
    <t>Taikos 5</t>
  </si>
  <si>
    <t>Šviesos 1</t>
  </si>
  <si>
    <t>Draugystės 7</t>
  </si>
  <si>
    <t>Sodų 5</t>
  </si>
  <si>
    <t>Pergalės 15</t>
  </si>
  <si>
    <t>Draugystės 16</t>
  </si>
  <si>
    <t>Sodų 4</t>
  </si>
  <si>
    <t>Sodų 10</t>
  </si>
  <si>
    <t>Sodų 6</t>
  </si>
  <si>
    <t>Taikos 4</t>
  </si>
  <si>
    <t>Draugystės 4</t>
  </si>
  <si>
    <t>Draugystės 17</t>
  </si>
  <si>
    <t>Draugystės 19</t>
  </si>
  <si>
    <t>Pergalės 33</t>
  </si>
  <si>
    <t>Pergalės 41</t>
  </si>
  <si>
    <t>Pergalės 49</t>
  </si>
  <si>
    <t>Saulės 4</t>
  </si>
  <si>
    <t>Saulės 17</t>
  </si>
  <si>
    <t>Sodų 13</t>
  </si>
  <si>
    <t>Trakų 25</t>
  </si>
  <si>
    <t>Saulės 9</t>
  </si>
  <si>
    <t>Trakų 4</t>
  </si>
  <si>
    <t>Trakų 9</t>
  </si>
  <si>
    <t>Trakų 10</t>
  </si>
  <si>
    <t>Trakų 13</t>
  </si>
  <si>
    <t>Trakų 19</t>
  </si>
  <si>
    <t>Trakų 29</t>
  </si>
  <si>
    <t>Trakų 33</t>
  </si>
  <si>
    <t>Trakų 35</t>
  </si>
  <si>
    <t>Šviesos4</t>
  </si>
  <si>
    <t>Elektrėnai</t>
  </si>
  <si>
    <t>Atgimimo g. 16, Ignalina</t>
  </si>
  <si>
    <t>Atgimimo g. 35, Ignalina</t>
  </si>
  <si>
    <t>Turistų g. 11a, Ignalina</t>
  </si>
  <si>
    <t xml:space="preserve">Sodų 4,  Vidiškių k. Ignalinos raj. </t>
  </si>
  <si>
    <t>Atgimimo g. 29, Ignalina</t>
  </si>
  <si>
    <t>Ignalina</t>
  </si>
  <si>
    <t>iki 1992m.</t>
  </si>
  <si>
    <t>Gedimino g. 20, Kaišiadorys</t>
  </si>
  <si>
    <t>Gedimino g. 28, Kaišiadorys</t>
  </si>
  <si>
    <t>Ateities g. 1, Stasiūnai</t>
  </si>
  <si>
    <t>Ateities g. 2A, Stasiūnai</t>
  </si>
  <si>
    <t>Birutės g. 10, Kaišiadorys</t>
  </si>
  <si>
    <t>Pavasario g. 6, Stasiūnai</t>
  </si>
  <si>
    <t>Ateities g. 6, Stasiūnai</t>
  </si>
  <si>
    <t>Žąslių g. 62A,Žiežmariai</t>
  </si>
  <si>
    <t>Rožių g. 1, Žiežmariai</t>
  </si>
  <si>
    <t xml:space="preserve">iki 1992m. </t>
  </si>
  <si>
    <t>Parko g. 6, Stasiūnai</t>
  </si>
  <si>
    <t>Parko g. 8, Stasiūnai</t>
  </si>
  <si>
    <t>Kaišiadorys</t>
  </si>
  <si>
    <t>Radvilėnų  5</t>
  </si>
  <si>
    <t>Karaliaus Mindaugo 7</t>
  </si>
  <si>
    <t>Krėvės 82B</t>
  </si>
  <si>
    <t>Archyvo 48</t>
  </si>
  <si>
    <t>Ašmenos II-oji 37</t>
  </si>
  <si>
    <t>iki 1992</t>
  </si>
  <si>
    <t>Saulės 3</t>
  </si>
  <si>
    <t>Geležinio Vilko 1A</t>
  </si>
  <si>
    <t>Naujakurių 116A</t>
  </si>
  <si>
    <t>Pašilės 59 (KVT)</t>
  </si>
  <si>
    <t>Šiaurės 101</t>
  </si>
  <si>
    <t>Partizanų 20</t>
  </si>
  <si>
    <t>Partizanų 198</t>
  </si>
  <si>
    <t>Lukšos-Daumanto 2 (KVT)</t>
  </si>
  <si>
    <t>Taikos 39</t>
  </si>
  <si>
    <t>Pašilės 96</t>
  </si>
  <si>
    <t>Gravrogkų 17</t>
  </si>
  <si>
    <t>Lukšio 64</t>
  </si>
  <si>
    <t>Vievio 54</t>
  </si>
  <si>
    <t>Šiaurės 1 (KVT)</t>
  </si>
  <si>
    <t>Baltų 2</t>
  </si>
  <si>
    <t>Kalantos R. 23</t>
  </si>
  <si>
    <t>Taikos 41</t>
  </si>
  <si>
    <t>Baršausko 75</t>
  </si>
  <si>
    <t>Stulginskio A. 64</t>
  </si>
  <si>
    <t>Juozapavičiaus 48 A</t>
  </si>
  <si>
    <t>Draugystės 6</t>
  </si>
  <si>
    <t>Masiulio T. 1</t>
  </si>
  <si>
    <t>Sąjungos a. 10</t>
  </si>
  <si>
    <t>Masiulio 6</t>
  </si>
  <si>
    <t>Jakšto 8</t>
  </si>
  <si>
    <t>Kaunas</t>
  </si>
  <si>
    <t>LAISVĖS 23</t>
  </si>
  <si>
    <t>LAISVĖS 36</t>
  </si>
  <si>
    <t>MINDAUGO 12</t>
  </si>
  <si>
    <t>MINDAUGO 15</t>
  </si>
  <si>
    <t>Pavenčių 6 K1</t>
  </si>
  <si>
    <t>Pavenčių 6 K3</t>
  </si>
  <si>
    <t>Pavenčių 6 K4</t>
  </si>
  <si>
    <t>Pavenčių 6 K5</t>
  </si>
  <si>
    <t>Gamyklos g.15-ojo NSB</t>
  </si>
  <si>
    <t>MINDAUGO 13</t>
  </si>
  <si>
    <t>LAISVĖS 27</t>
  </si>
  <si>
    <t>P.VILEIŠIO 2</t>
  </si>
  <si>
    <t>NAFTININKŲ 16</t>
  </si>
  <si>
    <t>Sodų g.10-ojo NSB</t>
  </si>
  <si>
    <t>P.VILEIŠIO 4</t>
  </si>
  <si>
    <t>V.BURBOS 2</t>
  </si>
  <si>
    <t>V.BURBOS 4</t>
  </si>
  <si>
    <t>V.BURBOS 5</t>
  </si>
  <si>
    <t>TYLIOJI 36</t>
  </si>
  <si>
    <t>PAVASARIO 41B</t>
  </si>
  <si>
    <t>VENTOS 57</t>
  </si>
  <si>
    <t>M.DAUKŠOS 32</t>
  </si>
  <si>
    <t>VENTOS 37</t>
  </si>
  <si>
    <t>TYLIOJI 10</t>
  </si>
  <si>
    <t>TYLIOJI 24</t>
  </si>
  <si>
    <t>PAVASARIO 18</t>
  </si>
  <si>
    <t>ŽEMAITIJOS 58</t>
  </si>
  <si>
    <t>VENTOS 29</t>
  </si>
  <si>
    <t>SODŲ 11</t>
  </si>
  <si>
    <t>LAISVĖS 220</t>
  </si>
  <si>
    <t>Bažnyčios g. 15 Viekšniai</t>
  </si>
  <si>
    <t>Bažnyčios 13 Viekšniai</t>
  </si>
  <si>
    <t>Bažnyčios 11 Viekšniai</t>
  </si>
  <si>
    <t>P.VILEIŠIO 6</t>
  </si>
  <si>
    <t>Žemaitijos 1</t>
  </si>
  <si>
    <t>VASARIO 16-OSIOS 8</t>
  </si>
  <si>
    <t>LAISVĖS 218</t>
  </si>
  <si>
    <t>Tirkšlių 7 Viekšniai</t>
  </si>
  <si>
    <t>Mažeikiai</t>
  </si>
  <si>
    <t xml:space="preserve">iki 1992 </t>
  </si>
  <si>
    <t>Anykščių g. 5 (su dalikliais, apšiltintas)</t>
  </si>
  <si>
    <t>Klaipėdos g. 99 K3, Panevėžys</t>
  </si>
  <si>
    <t>Klaipėdos g. 99 K2, Panevėžys</t>
  </si>
  <si>
    <t>Klaipėdos g. 99 K1, Panevėžys</t>
  </si>
  <si>
    <t>Pušaloto g. 76, Panevėžys</t>
  </si>
  <si>
    <t>Jakšto g. 10 (su ind.apskaitos priet., apšiltintas), Panevėžys</t>
  </si>
  <si>
    <t>Basanavičiaus g. 94, Kėdainiai</t>
  </si>
  <si>
    <t>Respublikos g. 24, Kėdainiai</t>
  </si>
  <si>
    <t>Basanavičiaus g. 138 ,Kėdainiai</t>
  </si>
  <si>
    <t>Margirio g. 20/22, Panevėžys</t>
  </si>
  <si>
    <t>Margirio g. 18, Panevėžys</t>
  </si>
  <si>
    <t>Chemikų g. 3, Kėdainiai</t>
  </si>
  <si>
    <t>Respublikos g. 26, Kėdainiai</t>
  </si>
  <si>
    <t>Margirio g. 10/12, Panevėžys</t>
  </si>
  <si>
    <t>Topolių 6, Panevėžys</t>
  </si>
  <si>
    <t>Nepriklausomybės 9, Panevėžys</t>
  </si>
  <si>
    <t>Dainavos g. 12, Panevėžys</t>
  </si>
  <si>
    <t>Švyturio g. 19, Panevėžys</t>
  </si>
  <si>
    <t>Vilniaus 20, Panevėžys</t>
  </si>
  <si>
    <t>Aukštaičių g. 70, Panevėžys</t>
  </si>
  <si>
    <t>Marijonų g. 29, Panevėžys</t>
  </si>
  <si>
    <t>Liepų al. 15A, Panevėžys</t>
  </si>
  <si>
    <t>Smėlynės g. 73, Panevėžys</t>
  </si>
  <si>
    <t>Smetonos g. 5A, Panevėžys</t>
  </si>
  <si>
    <t>Švyturio g. 23, Panevėžys</t>
  </si>
  <si>
    <t>Įmonių g. 21, Panevėžys</t>
  </si>
  <si>
    <t>Marijonų g. 45, Panevėžys</t>
  </si>
  <si>
    <t>Jakšto g. 8, Panevėžys</t>
  </si>
  <si>
    <t>Žagienės g. 4, Panevėžys</t>
  </si>
  <si>
    <t>Kerbedžio g. 24, Panevėžys</t>
  </si>
  <si>
    <t>Panevėžys</t>
  </si>
  <si>
    <t>Birutės 4, Prienai</t>
  </si>
  <si>
    <t>Kęstučio 81G, Prienai</t>
  </si>
  <si>
    <t>Kęstučio 5, Prienai</t>
  </si>
  <si>
    <t>Vaitkaus 6, Prienai</t>
  </si>
  <si>
    <t>Statybininkų 19, Prienai</t>
  </si>
  <si>
    <t>Vytauto 22, Prienai</t>
  </si>
  <si>
    <t>Stadiono 10 2L.,Prienai</t>
  </si>
  <si>
    <t>Mokyklos 1, Veiveriai</t>
  </si>
  <si>
    <t>Aušros 22, Veiveriai</t>
  </si>
  <si>
    <t>Aušros 18, Veiveriai</t>
  </si>
  <si>
    <t>Jaunimo 13, Balbieriškis</t>
  </si>
  <si>
    <t>Kęstučio 73, Prienai</t>
  </si>
  <si>
    <t>Aušros 20, Veiveriai</t>
  </si>
  <si>
    <t>Parko 10, Balbieriškis</t>
  </si>
  <si>
    <t>Jaunimo 17, Balbieriškis</t>
  </si>
  <si>
    <t>Tylioji 5/1, Prienai</t>
  </si>
  <si>
    <t>Stadiono 20 3L.,Prienai</t>
  </si>
  <si>
    <t>Basanavičiaus 15/2, Prienai</t>
  </si>
  <si>
    <t>Vytauto 25, Prienai</t>
  </si>
  <si>
    <t>Vytauto 30, Prienai</t>
  </si>
  <si>
    <t>Brundzos 10, Prienai</t>
  </si>
  <si>
    <t>Prienai</t>
  </si>
  <si>
    <t>Dubysos 3</t>
  </si>
  <si>
    <t>Dubysos 1</t>
  </si>
  <si>
    <t>Dubysos 16</t>
  </si>
  <si>
    <t>Dariaus ir Girėno 28</t>
  </si>
  <si>
    <t>Vaižganto 5A</t>
  </si>
  <si>
    <t>Stonų 3</t>
  </si>
  <si>
    <t>Vytauto Didžiojo 37</t>
  </si>
  <si>
    <t>Jaunimo 17A</t>
  </si>
  <si>
    <t>Dubysos 19</t>
  </si>
  <si>
    <t>Vaižganto 6</t>
  </si>
  <si>
    <t>Partizanų 14A</t>
  </si>
  <si>
    <t>V. Grybo 16</t>
  </si>
  <si>
    <t>Vaižganto 1</t>
  </si>
  <si>
    <t>Muziejaus 6</t>
  </si>
  <si>
    <t>Jaunimo 12</t>
  </si>
  <si>
    <t>Dariaus ir Girėno 23</t>
  </si>
  <si>
    <t xml:space="preserve">Jaunimo 14 </t>
  </si>
  <si>
    <t>Dariaus ir Girėno 26</t>
  </si>
  <si>
    <t>iki1960</t>
  </si>
  <si>
    <t>Dominikonų 4</t>
  </si>
  <si>
    <t>V.Kudirkos 9</t>
  </si>
  <si>
    <t>Raseiniai</t>
  </si>
  <si>
    <t>Kęstučio g. 21</t>
  </si>
  <si>
    <t>Šakiai</t>
  </si>
  <si>
    <t>V. Kudirkos g. 39</t>
  </si>
  <si>
    <t>Jaunystės takas 6</t>
  </si>
  <si>
    <t>S. Banaičio g. 12</t>
  </si>
  <si>
    <t>Bažnyčios g. 11</t>
  </si>
  <si>
    <t>J.Basanavičiaus g 4</t>
  </si>
  <si>
    <t>V. Kudirkos g. 51</t>
  </si>
  <si>
    <t>J. Basanavičiaus g. 14</t>
  </si>
  <si>
    <t>Draugystės takas 4</t>
  </si>
  <si>
    <t>Draugystės takas 1</t>
  </si>
  <si>
    <t>Draugystės takas 3</t>
  </si>
  <si>
    <t>Nepriklausomybės g. 5</t>
  </si>
  <si>
    <t>Šaulių g. 26</t>
  </si>
  <si>
    <t>Vytauto g. 4</t>
  </si>
  <si>
    <t>BV. Kudirkos g. 102b</t>
  </si>
  <si>
    <t>Vytauto g. 19</t>
  </si>
  <si>
    <t>V. Kudirkos g. 86</t>
  </si>
  <si>
    <t>Vytauto g. 10</t>
  </si>
  <si>
    <t>V. Kudirkos g. 41</t>
  </si>
  <si>
    <t>Šaulių g. 24</t>
  </si>
  <si>
    <t>Šaulių g. 8</t>
  </si>
  <si>
    <t>V. Kudirkos g. 47</t>
  </si>
  <si>
    <t>Šaulių g. 12</t>
  </si>
  <si>
    <t>Šaulių g. 22</t>
  </si>
  <si>
    <t>Nepriklausomybės g. 6</t>
  </si>
  <si>
    <t>V. Kudirkos g. 57</t>
  </si>
  <si>
    <t>Šaulių g. 10</t>
  </si>
  <si>
    <t>V. Kudirkos g. 53</t>
  </si>
  <si>
    <t>Vytauto g. 6</t>
  </si>
  <si>
    <t>V. Kudirkod g. 37</t>
  </si>
  <si>
    <t>Šiauliai</t>
  </si>
  <si>
    <t>Varpo g. 35, Šiauliai</t>
  </si>
  <si>
    <t>Draugystės pr. 15, Šiauliai</t>
  </si>
  <si>
    <t>Dvaro g. 41, Šiauliai</t>
  </si>
  <si>
    <t>Ežero g. 23, Šiauliai</t>
  </si>
  <si>
    <t>A. Mickevičiaus g. 36, Šiauliai</t>
  </si>
  <si>
    <t>Vasario 16-osios g. 21, Šiauliai</t>
  </si>
  <si>
    <t>P. Cvirkos g. 75, Šiauliai</t>
  </si>
  <si>
    <t>Ežero g. 14, Šiauliai</t>
  </si>
  <si>
    <t>P. Cvirkos g. 75A, Šiauliai</t>
  </si>
  <si>
    <t>Draugystės pr. 3A, Šiauliai</t>
  </si>
  <si>
    <t>Kauno g. 22, Šiauliai</t>
  </si>
  <si>
    <t>Radviliškio g. 124, Šiauliai</t>
  </si>
  <si>
    <t>Ežero g. 15, Šiauliai</t>
  </si>
  <si>
    <t>Tilžės g. 128, Šiauliai</t>
  </si>
  <si>
    <t>Nepriklausomybės g.4</t>
  </si>
  <si>
    <t>Nepriklausomybės g.2</t>
  </si>
  <si>
    <t>Dariaus ir Girėno g.59</t>
  </si>
  <si>
    <t>Maironio g.24</t>
  </si>
  <si>
    <t>D.Poškos g.12</t>
  </si>
  <si>
    <t>D.Poškos g.4</t>
  </si>
  <si>
    <t>Basanavičiaus g.16</t>
  </si>
  <si>
    <t>Dariaus ir Girėno g.31</t>
  </si>
  <si>
    <t>Šilalė</t>
  </si>
  <si>
    <t>Utena</t>
  </si>
  <si>
    <t>Aukštakalnio g. 90, Utena</t>
  </si>
  <si>
    <t xml:space="preserve">Kudirkos g. 38, Utena </t>
  </si>
  <si>
    <t xml:space="preserve">Kudirkos g. 36,Utena </t>
  </si>
  <si>
    <t xml:space="preserve">Krašuonos g. 11, Utena </t>
  </si>
  <si>
    <t>Aukštakalnio g. 110, Utena</t>
  </si>
  <si>
    <t>Krašuonos g. 13, Utena</t>
  </si>
  <si>
    <t xml:space="preserve">Aukštakalnio g.102, Utena </t>
  </si>
  <si>
    <t>Vaižganto g. 62, Utena</t>
  </si>
  <si>
    <t>Aušros g. 69, Utena</t>
  </si>
  <si>
    <t>Vaižganto g. 46, Utena</t>
  </si>
  <si>
    <t>Taikos g. 75, Utena</t>
  </si>
  <si>
    <t>Taikos g. 35, Utena</t>
  </si>
  <si>
    <t>Taikos g. 63, Utena</t>
  </si>
  <si>
    <t>Kęstučio g. 9, Utena</t>
  </si>
  <si>
    <t>Aušros g. 82, Utena</t>
  </si>
  <si>
    <t>Basanavičiaus g. 98, Utena</t>
  </si>
  <si>
    <t>Taikos g. 49, Utena</t>
  </si>
  <si>
    <t>Basanavičiaus g. 110b, Utena</t>
  </si>
  <si>
    <t>Basanavičiaus g. 110, Utena</t>
  </si>
  <si>
    <t>Aušros g. 35, Utena</t>
  </si>
  <si>
    <t>Donelaičio g. 12, Utena</t>
  </si>
  <si>
    <t>Užpalių g. 88, Utena</t>
  </si>
  <si>
    <t>Marcinkonių g. 22, Varėna</t>
  </si>
  <si>
    <t>Renov.</t>
  </si>
  <si>
    <t>Varėna</t>
  </si>
  <si>
    <t>Kalno g. 11, Matuizos</t>
  </si>
  <si>
    <t>Kalno g. 15, Matuizos.</t>
  </si>
  <si>
    <t>Žalioji g. 31, Varėna</t>
  </si>
  <si>
    <t>Vasario 16-osios g. 15, Varėna</t>
  </si>
  <si>
    <t>Vytauto g. 73, Varėna</t>
  </si>
  <si>
    <t>Dzūkų g. 66, Varėna</t>
  </si>
  <si>
    <t>Laisvės g. 3, Varėna</t>
  </si>
  <si>
    <t>Kalno g. 1, Matuizos</t>
  </si>
  <si>
    <t>Kalno g. 5, Matuizos</t>
  </si>
  <si>
    <t>Vytauto g. 10, Varėna</t>
  </si>
  <si>
    <t>J.Basanavičiaus g. 15,Varėna</t>
  </si>
  <si>
    <t>J.Basanavičiaus g. 27,Varėna</t>
  </si>
  <si>
    <t>Vasario 16-osios g. 13, Varėna</t>
  </si>
  <si>
    <t>V.Krėvės g.  4, Varėna</t>
  </si>
  <si>
    <t>Dzūkų 11 renovuotas</t>
  </si>
  <si>
    <t>Dzūkų 17</t>
  </si>
  <si>
    <t>Dzūkų 9</t>
  </si>
  <si>
    <t>Dainavos 11</t>
  </si>
  <si>
    <t>Dainavos 12</t>
  </si>
  <si>
    <t>Dzūkų 13</t>
  </si>
  <si>
    <t>Dzūkų 15</t>
  </si>
  <si>
    <t>Senamiesčio 9</t>
  </si>
  <si>
    <t>Sodų  6</t>
  </si>
  <si>
    <t>Montvilos 26-I</t>
  </si>
  <si>
    <t>Dainavos 13</t>
  </si>
  <si>
    <t>Gustaičio 13</t>
  </si>
  <si>
    <t>Seinų 22</t>
  </si>
  <si>
    <t>Ateities 3-II</t>
  </si>
  <si>
    <t>Montvilos 22</t>
  </si>
  <si>
    <t>Montvilos 20</t>
  </si>
  <si>
    <t>Gustaičio  5</t>
  </si>
  <si>
    <t>Vilniaus 3</t>
  </si>
  <si>
    <t>Kailinių 11</t>
  </si>
  <si>
    <t>Kailinių 13</t>
  </si>
  <si>
    <t>Montvilos 34-I</t>
  </si>
  <si>
    <t>Dainavos 3</t>
  </si>
  <si>
    <t>Ateities 3-I</t>
  </si>
  <si>
    <t>Kailinių 12</t>
  </si>
  <si>
    <t>Montvilos 26-II</t>
  </si>
  <si>
    <t>Montvilos 28</t>
  </si>
  <si>
    <t>Montvilos 30</t>
  </si>
  <si>
    <t>Montvilos 22 A</t>
  </si>
  <si>
    <t>Kauno 1</t>
  </si>
  <si>
    <t>Lazdijai</t>
  </si>
  <si>
    <t>CHEMIKŲ  86 (renovuotas)</t>
  </si>
  <si>
    <t>CHEMIKŲ  92C (renovuotas)</t>
  </si>
  <si>
    <t>A.KULVIEČIO  15 (renovuotas)</t>
  </si>
  <si>
    <t>PANERIŲ  19 (renovuotas)</t>
  </si>
  <si>
    <t>AUŠROS   1A (renovuotas)</t>
  </si>
  <si>
    <t>PREZIDENTO  18 (renovuotas)</t>
  </si>
  <si>
    <t>KAUNO   6</t>
  </si>
  <si>
    <t>PARKO   5 (renovuotas)</t>
  </si>
  <si>
    <t>BIRUTĖS   6 (renovuotas)</t>
  </si>
  <si>
    <t>PANERIŲ   6 (renovuotas)</t>
  </si>
  <si>
    <t>CHEMIKŲ 112</t>
  </si>
  <si>
    <t>PARKO   7</t>
  </si>
  <si>
    <t>SODŲ  91</t>
  </si>
  <si>
    <t>ŽALIOJI  10</t>
  </si>
  <si>
    <t>KLAIPĖDOS  11</t>
  </si>
  <si>
    <t>PARKO   3</t>
  </si>
  <si>
    <t>PANERIŲ  15</t>
  </si>
  <si>
    <t>VYTAUTO   4</t>
  </si>
  <si>
    <t>VILTIES  26</t>
  </si>
  <si>
    <t>CHEMIKŲ  19</t>
  </si>
  <si>
    <t>ŽEMAITĖS  14</t>
  </si>
  <si>
    <t>P.VAIČIŪNO   2B</t>
  </si>
  <si>
    <t>RUPEIKIO   1</t>
  </si>
  <si>
    <t>SODŲ  37L</t>
  </si>
  <si>
    <t>SODŲ  89</t>
  </si>
  <si>
    <t>KOSMONAUTŲ  14</t>
  </si>
  <si>
    <t>ŽEMAITĖS  12</t>
  </si>
  <si>
    <t>CHEMIKŲ  92B</t>
  </si>
  <si>
    <t>CHEMIKŲ  58</t>
  </si>
  <si>
    <t>CHEMIKŲ 116</t>
  </si>
  <si>
    <t>KĘSTUČIO  16L</t>
  </si>
  <si>
    <t>VILNIAUS  31L</t>
  </si>
  <si>
    <t>LIETAVOS   5</t>
  </si>
  <si>
    <t>VILNIAUS  40</t>
  </si>
  <si>
    <t>GIRELĖS   4</t>
  </si>
  <si>
    <t>VILTIES  31A</t>
  </si>
  <si>
    <t>GIRELĖS   3</t>
  </si>
  <si>
    <t>CHEMIKŲ  64</t>
  </si>
  <si>
    <t>KOSMONAUTŲ   8</t>
  </si>
  <si>
    <t>LIETAVOS  17</t>
  </si>
  <si>
    <t>GELEŽINKELIO   2</t>
  </si>
  <si>
    <t>VILNIAUS  31</t>
  </si>
  <si>
    <t>ŽEIMIŲ  26</t>
  </si>
  <si>
    <t>KOSMONAUTŲ  16</t>
  </si>
  <si>
    <t>MOKYKLOS  10</t>
  </si>
  <si>
    <t>CHEMIKŲ 132</t>
  </si>
  <si>
    <t>KOSMONAUTŲ   2A,2B</t>
  </si>
  <si>
    <t>KAUNO  68</t>
  </si>
  <si>
    <t>KOSMONAUTŲ  34</t>
  </si>
  <si>
    <t>FABRIKO  14</t>
  </si>
  <si>
    <t>GELEŽINKELIO   8</t>
  </si>
  <si>
    <t>Jonava</t>
  </si>
  <si>
    <t>Laisvės al. 36</t>
  </si>
  <si>
    <t>Vaižganto 60</t>
  </si>
  <si>
    <t>Laisvės al. 38</t>
  </si>
  <si>
    <t>Povyliaus 10</t>
  </si>
  <si>
    <t>vasario 16-osios 15</t>
  </si>
  <si>
    <t>Gedimino 43</t>
  </si>
  <si>
    <t>Gedimino 1</t>
  </si>
  <si>
    <t>Parko 3</t>
  </si>
  <si>
    <t>Gedimino 5</t>
  </si>
  <si>
    <t>Povyliaus 8a</t>
  </si>
  <si>
    <t>Povyliaus 6A</t>
  </si>
  <si>
    <t>Žalioji 35</t>
  </si>
  <si>
    <t>Laisvės al. 34</t>
  </si>
  <si>
    <t>Vaižganto 58</t>
  </si>
  <si>
    <t>Povyliaus 4</t>
  </si>
  <si>
    <t>Kudirkos 4</t>
  </si>
  <si>
    <t>Kaštonų 6a</t>
  </si>
  <si>
    <t>Radvilų 25</t>
  </si>
  <si>
    <t>Kaštonų 4a</t>
  </si>
  <si>
    <t>Kudirkos 17</t>
  </si>
  <si>
    <t>Gedimino 38</t>
  </si>
  <si>
    <t>Vasario 16-osios 1</t>
  </si>
  <si>
    <t>Maironio 7</t>
  </si>
  <si>
    <t>Bernotėno 3</t>
  </si>
  <si>
    <t>MAIRONIO 11 BUV</t>
  </si>
  <si>
    <t>Gedimino 4</t>
  </si>
  <si>
    <t>Vasario 16-osios 4</t>
  </si>
  <si>
    <t>Vasario 16-osios 2</t>
  </si>
  <si>
    <t>Kražių 12</t>
  </si>
  <si>
    <t>Stiklo 1a</t>
  </si>
  <si>
    <t>Vasario 16-osios 17</t>
  </si>
  <si>
    <t>Bernotėno 1</t>
  </si>
  <si>
    <t>Radviliškis</t>
  </si>
  <si>
    <t>Tilžės g. 47B, (vidaus sistemos subalansuotos, su dalikliais, nėra nuotolinio nuskaitymo, rodmenis gyventojai deklaruoja patys (nuskaitomi ne vienu metu))</t>
  </si>
  <si>
    <t>Tilžės g. 47, (vidaus sistemos subalansuotos, su dalikliais, nėra nuotolinio nuskaitymo, rodmenis gyventojai deklaruoja patys (nuskaitomi ne vienu metu))</t>
  </si>
  <si>
    <t>Pavilnionių g. 31</t>
  </si>
  <si>
    <t>Bajorų kelias 3</t>
  </si>
  <si>
    <t>Pavilnionių g. 33</t>
  </si>
  <si>
    <t>M.Mironaitės g. 18</t>
  </si>
  <si>
    <t>Sviliškių g. 8</t>
  </si>
  <si>
    <t>Žirmūnų g. 30C</t>
  </si>
  <si>
    <t>Sviliškių g. 4, 6</t>
  </si>
  <si>
    <t>Blindžių g. 7</t>
  </si>
  <si>
    <t>J.Franko g. 8</t>
  </si>
  <si>
    <t>Tolminkiemio g. 31</t>
  </si>
  <si>
    <t>J.Galvydžio g. 11A</t>
  </si>
  <si>
    <t>Tolminkiemio g. 14</t>
  </si>
  <si>
    <t>J.Kubiliaus g. 4</t>
  </si>
  <si>
    <t>M.Marcinkevičiaus g. 37, Baltupio g. 175</t>
  </si>
  <si>
    <t>M.Marcinkevičiaus g. 31, 33, 35</t>
  </si>
  <si>
    <t>S.Žukausko g. 27</t>
  </si>
  <si>
    <t>Žirmūnų g. 131</t>
  </si>
  <si>
    <t>Gedvydžių g. 29 (bt. 1-36)</t>
  </si>
  <si>
    <t>V.Pietario g. 7</t>
  </si>
  <si>
    <t>Šviesos g 11 (bt. 41-60)</t>
  </si>
  <si>
    <t>Taikos g. 134, 136</t>
  </si>
  <si>
    <t>Gedvydžių g. 20</t>
  </si>
  <si>
    <t>Kovo 11-osios g. 55</t>
  </si>
  <si>
    <t>Šviesos g 14 (bt. 81-100)</t>
  </si>
  <si>
    <t>Šviesos g 4 (bt. 81-100)</t>
  </si>
  <si>
    <t>Taikos g. 25, 27</t>
  </si>
  <si>
    <t>Gabijos g. 81 (bt. 1-36)</t>
  </si>
  <si>
    <t>Didlaukio g. 52</t>
  </si>
  <si>
    <t>S.Stanevičiaus g. 7 (bt. 1-40)</t>
  </si>
  <si>
    <t>Žemynos g. 25</t>
  </si>
  <si>
    <t>Peteliškių g. 10</t>
  </si>
  <si>
    <t>Žemynos g. 35</t>
  </si>
  <si>
    <t>Taikos g. 105</t>
  </si>
  <si>
    <t>Antakalnio g. 118</t>
  </si>
  <si>
    <t>Musninkų g. 7</t>
  </si>
  <si>
    <t>Taikos g. 241, 243, 245</t>
  </si>
  <si>
    <t>Kapsų g. 38</t>
  </si>
  <si>
    <t>Parko g. 4</t>
  </si>
  <si>
    <t>Parko g. 6</t>
  </si>
  <si>
    <t>Žaliųjų ežerų g. 9</t>
  </si>
  <si>
    <t>Smėlio g. 11</t>
  </si>
  <si>
    <t>Gelvonų g. 57</t>
  </si>
  <si>
    <t>Naugarduko g. 56</t>
  </si>
  <si>
    <t>Kanklių g. 10B</t>
  </si>
  <si>
    <t>Smėlio g. 15</t>
  </si>
  <si>
    <t>J.Basanavičiaus g. 17A</t>
  </si>
  <si>
    <t>Šaltkalvių g. 66</t>
  </si>
  <si>
    <t>S.Skapo g. 6, 8</t>
  </si>
  <si>
    <t>Kunigiškių g. 4</t>
  </si>
  <si>
    <t>Lentvario g. 1</t>
  </si>
  <si>
    <t>Vykinto g. 21</t>
  </si>
  <si>
    <t>J.Tiškevičiaus g. 6</t>
  </si>
  <si>
    <t>Vykinto g. 8</t>
  </si>
  <si>
    <t>V.Grybo g. 30</t>
  </si>
  <si>
    <t>Žygio g. 4</t>
  </si>
  <si>
    <t>Gedimino pr. 27</t>
  </si>
  <si>
    <t>Vilnius</t>
  </si>
  <si>
    <t>Nepriklausomybės 12</t>
  </si>
  <si>
    <t xml:space="preserve">Ateities takas 16 </t>
  </si>
  <si>
    <t>Prezidento g. 65</t>
  </si>
  <si>
    <t>Dariaus ir Girėno g. 32A</t>
  </si>
  <si>
    <t xml:space="preserve">J.Tumo-Vaižganto g. 129B </t>
  </si>
  <si>
    <t xml:space="preserve">Vytauto g. 75 </t>
  </si>
  <si>
    <t>Gedimino g. 8</t>
  </si>
  <si>
    <t>Gedimino g. 32</t>
  </si>
  <si>
    <t>Miško g. 8</t>
  </si>
  <si>
    <t>Gedimino g. 23</t>
  </si>
  <si>
    <t>J. Tumo-Vaižganto g. 118</t>
  </si>
  <si>
    <t>Dariaus ir Girėno g. 34</t>
  </si>
  <si>
    <t>Vytauto g. 4B</t>
  </si>
  <si>
    <t xml:space="preserve">Dainavos g. 7 </t>
  </si>
  <si>
    <t>Dariaus ir Girėno g. 26A</t>
  </si>
  <si>
    <t>Vasario 16-osios g. 5</t>
  </si>
  <si>
    <t>Vasario 16-osios g. 3</t>
  </si>
  <si>
    <t>Dariaus ir Girėno g. 24</t>
  </si>
  <si>
    <t>Žemaitės g. 34</t>
  </si>
  <si>
    <t>Vasario 16-osios g. 8</t>
  </si>
  <si>
    <t>Prezidento g. 67</t>
  </si>
  <si>
    <t>Dariaus ir Girėno g. 16A</t>
  </si>
  <si>
    <t>Dariaus ir Grėno g. 4</t>
  </si>
  <si>
    <t>Prezidento g. 60</t>
  </si>
  <si>
    <t>Tauragė</t>
  </si>
  <si>
    <t>A. Mickevičiaus g.4</t>
  </si>
  <si>
    <t>A. Mickevičiaus g.5</t>
  </si>
  <si>
    <t>A. Mickevičiaus g.7</t>
  </si>
  <si>
    <t>J. Sniadeckio g.10</t>
  </si>
  <si>
    <t>J. Sniadeckio g.21-1</t>
  </si>
  <si>
    <t>J.Sniadeckio g.21-2</t>
  </si>
  <si>
    <t>J. Sniadeckio g.24</t>
  </si>
  <si>
    <t>Mokyklos g.19</t>
  </si>
  <si>
    <t>Šalčios sk.g.6</t>
  </si>
  <si>
    <t>Vytauto g.38</t>
  </si>
  <si>
    <t>Šalčios sk.g. 8</t>
  </si>
  <si>
    <t>Šalčios sk.g. 14</t>
  </si>
  <si>
    <t>Vilniaus g.26B</t>
  </si>
  <si>
    <t>Vilniaus g. 35</t>
  </si>
  <si>
    <t>Vilniaus g.65</t>
  </si>
  <si>
    <t>Vytauto g.22A-3</t>
  </si>
  <si>
    <t>Vytauto g.31-1</t>
  </si>
  <si>
    <t>Vutauto g.32</t>
  </si>
  <si>
    <t>Vilniaus g.45-1</t>
  </si>
  <si>
    <t>Šalčininkai</t>
  </si>
  <si>
    <t>Jaunimo 4 (renovuotas)</t>
  </si>
  <si>
    <t>Taikos 78 (renovuotas.)</t>
  </si>
  <si>
    <t>Kovo 11-osios 118 (renovuotas)</t>
  </si>
  <si>
    <t xml:space="preserve">Sukilėlių 87A </t>
  </si>
  <si>
    <t>Žirmūnų g. 128 (renovuotas)</t>
  </si>
  <si>
    <t>Žirmūnų g. 3 (renovuotas)</t>
  </si>
  <si>
    <t>Žirmūnų g. 126 (renovuotas</t>
  </si>
  <si>
    <t>Gegužių g. 73 , Šiauliai (renovuotas)</t>
  </si>
  <si>
    <t>Grinkevičiaus g. 8, (renovuotas)</t>
  </si>
  <si>
    <t xml:space="preserve">Stadiono 13 </t>
  </si>
  <si>
    <t>Sevastopolio g. 5, (renovuotas)</t>
  </si>
  <si>
    <t>Gytarių g. 16, (renovuotas)</t>
  </si>
  <si>
    <t>Aido g. 17,(renovuotas)</t>
  </si>
  <si>
    <t>Krymo g. 26, Šiauliai (renovuotas)</t>
  </si>
  <si>
    <t>Klevų g. 13, Šiauliai (renovuotas)</t>
  </si>
  <si>
    <t>Kranto g. 37  (su dalikliais, apšiltintas)</t>
  </si>
  <si>
    <t>Kėdainiai</t>
  </si>
  <si>
    <t>Basanavičiaus g. 130</t>
  </si>
  <si>
    <t>Kranto g. 47 (su ind.apskaitos priet., apšiltintas)</t>
  </si>
  <si>
    <t>Gardino g. 27,  (renovuotas)</t>
  </si>
  <si>
    <t>Jaunystės 20 (renovuotas)</t>
  </si>
  <si>
    <t>Vytauto g. 149,  (renovuotas)</t>
  </si>
  <si>
    <t xml:space="preserve">Kudirkos g. 22, Utena </t>
  </si>
  <si>
    <t>Žeimių g. 6A, Ginkūnų k.</t>
  </si>
  <si>
    <t>Molainių g. 8 (apšiltintas)</t>
  </si>
  <si>
    <t>Aušros g. 99 (renov.)</t>
  </si>
  <si>
    <t>Kniaudiškių g. 54 (apšiltintas)</t>
  </si>
  <si>
    <t>Žeimių g. 6B, Ginkūnų k.</t>
  </si>
  <si>
    <t>Vytauto g. 154, Šiauliai (renovuotas)</t>
  </si>
  <si>
    <t>Pušelės g. 7, N.Valkininkai (renovuotas)</t>
  </si>
  <si>
    <t>Smėlio g. 28, Ignalina (renovuotas)</t>
  </si>
  <si>
    <t>Kovo 11-osios 114 (renovuotas)</t>
  </si>
  <si>
    <t>Nepriklausomybės23</t>
  </si>
  <si>
    <t>Dainų g. 10A</t>
  </si>
  <si>
    <t>Krėvės 61 (renovuotas) (KVT)</t>
  </si>
  <si>
    <t>Griunvaldo 4  (renovuotas)</t>
  </si>
  <si>
    <t xml:space="preserve"> </t>
  </si>
  <si>
    <t>Pušelės g. 5, N.Valkininkai (renovuotas)</t>
  </si>
  <si>
    <t>Savanorių 415  (renovuotas)(KVT)</t>
  </si>
  <si>
    <t>Medvėgalio 31 (renovuotas)</t>
  </si>
  <si>
    <t>Aušros g. 89 I k. (renovuotas)</t>
  </si>
  <si>
    <t>Partizanų 160 (renovuotas)</t>
  </si>
  <si>
    <t>Aušros g. 89 II k. (renovuotas)</t>
  </si>
  <si>
    <t>Tiesos 8 (renovuotas)</t>
  </si>
  <si>
    <t xml:space="preserve">V.Kudirkos 8 </t>
  </si>
  <si>
    <t xml:space="preserve">Daukanto 8 </t>
  </si>
  <si>
    <t>Dainavos takas 17</t>
  </si>
  <si>
    <t>Basanavičiaus 26</t>
  </si>
  <si>
    <t>Varpo g. 33</t>
  </si>
  <si>
    <t>Švyturio g. 27</t>
  </si>
  <si>
    <t>V.Kudirkos 6</t>
  </si>
  <si>
    <t>Brundzos 8,</t>
  </si>
  <si>
    <t>Gedimino g. 100</t>
  </si>
  <si>
    <t>Birutės g. 3,</t>
  </si>
  <si>
    <t>Vilties g. 18</t>
  </si>
  <si>
    <t>Vytauto 32</t>
  </si>
  <si>
    <t xml:space="preserve">Žalgirio 29 </t>
  </si>
  <si>
    <t xml:space="preserve">Trakų g. 7, </t>
  </si>
  <si>
    <t>Vytauto g. 156</t>
  </si>
  <si>
    <t>Gedimino g. 111</t>
  </si>
  <si>
    <t xml:space="preserve">Katedros g. 4 </t>
  </si>
  <si>
    <t>Janonio 3</t>
  </si>
  <si>
    <t>Žvaigždžių g. 6</t>
  </si>
  <si>
    <t>Kniaudiškių g. 27</t>
  </si>
  <si>
    <t xml:space="preserve">Ramučių 11 </t>
  </si>
  <si>
    <t xml:space="preserve">Darbininkų 4 </t>
  </si>
  <si>
    <t>V.Krėvės g. 9,</t>
  </si>
  <si>
    <t xml:space="preserve">Respublikos 27 </t>
  </si>
  <si>
    <t>Ramygalos g. 67</t>
  </si>
  <si>
    <t>V.Kudirkos 22</t>
  </si>
  <si>
    <t>Laisvės g. 54</t>
  </si>
  <si>
    <t>Savanorių g. 20</t>
  </si>
  <si>
    <t>V.Kudirkos2</t>
  </si>
  <si>
    <t xml:space="preserve">V.Krėvės g. 7, </t>
  </si>
  <si>
    <t>Stadiono 14 1L.,</t>
  </si>
  <si>
    <t xml:space="preserve">Stadiono 16, </t>
  </si>
  <si>
    <t>Statybininkų 5 2L.,</t>
  </si>
  <si>
    <t>Ramygalos g. 57,</t>
  </si>
  <si>
    <t>Stadiono 26 1L.,</t>
  </si>
  <si>
    <t>Transporto g. 9,</t>
  </si>
  <si>
    <t>Stadiono 4 3L.</t>
  </si>
  <si>
    <t>Basanavičiaus 19,</t>
  </si>
  <si>
    <t>Aukštaičių g. 46</t>
  </si>
  <si>
    <t>Basanavičiaus 10</t>
  </si>
  <si>
    <t>Ateities g. 22</t>
  </si>
  <si>
    <t>Stadiono 20 2L.</t>
  </si>
  <si>
    <t>Radviliškio g. 92</t>
  </si>
  <si>
    <t>Dainų g. 29,</t>
  </si>
  <si>
    <t>Aukštaičių g. 66</t>
  </si>
  <si>
    <t>Lyros g. 17</t>
  </si>
  <si>
    <t>Vilties g. 47</t>
  </si>
  <si>
    <t xml:space="preserve">Gytarių g. 5A, </t>
  </si>
  <si>
    <t>Dainavos g. 20,</t>
  </si>
  <si>
    <t>Baltupėnų g. 1C,</t>
  </si>
  <si>
    <t>Liepų al. 13</t>
  </si>
  <si>
    <t>Draugystės pr. 12</t>
  </si>
  <si>
    <t>Vytauto g. 19A,</t>
  </si>
  <si>
    <t xml:space="preserve">Stoties g. 41, </t>
  </si>
  <si>
    <t xml:space="preserve">Draugystės pr. 8, </t>
  </si>
  <si>
    <t xml:space="preserve">Vytauto g. 9, </t>
  </si>
  <si>
    <t>Nevėžio g. 24</t>
  </si>
  <si>
    <t xml:space="preserve">Čiurlionio g. 35, </t>
  </si>
  <si>
    <t>Gedimino g. 75,</t>
  </si>
  <si>
    <t>Gedimino g. 78,</t>
  </si>
  <si>
    <t xml:space="preserve">Architektų g. 18, </t>
  </si>
  <si>
    <t xml:space="preserve">Savanorių g. 18, </t>
  </si>
  <si>
    <t xml:space="preserve">Gedimino g. 88, </t>
  </si>
  <si>
    <t>Dainų g. 46,</t>
  </si>
  <si>
    <r>
      <t>I.</t>
    </r>
    <r>
      <rPr>
        <sz val="26"/>
        <rFont val="Arial"/>
        <family val="2"/>
      </rPr>
      <t xml:space="preserve"> Daugiabučiai suvartojantys mažiausiai šilumos (naujos statybos, kokybiški namai)</t>
    </r>
  </si>
  <si>
    <r>
      <t>II.</t>
    </r>
    <r>
      <rPr>
        <sz val="26"/>
        <rFont val="Arial"/>
        <family val="2"/>
      </rPr>
      <t xml:space="preserve"> Daugiabučiai suvartojantys mažai arba vidutiniškai šilumos (naujos statybos ir kiti kažkiek taupantys šilumą namai)</t>
    </r>
  </si>
  <si>
    <r>
      <t>III.</t>
    </r>
    <r>
      <rPr>
        <sz val="28"/>
        <rFont val="Arial"/>
        <family val="2"/>
      </rPr>
      <t xml:space="preserve"> Daugiabučiai suvartojantys daug šilumos (senos statybos nerenovuoti namai)</t>
    </r>
  </si>
  <si>
    <r>
      <t>IV.</t>
    </r>
    <r>
      <rPr>
        <sz val="28"/>
        <rFont val="Arial"/>
        <family val="2"/>
      </rPr>
      <t xml:space="preserve"> Daugiaubučiai suvartojantys labai daug šilumos (senos statybos, labai prastos šiluminės izoliacijos namai)</t>
    </r>
  </si>
  <si>
    <t>Melioratorių g. 18, Vidiškių k.</t>
  </si>
  <si>
    <t>Taikos g. 71,</t>
  </si>
  <si>
    <t xml:space="preserve">Kauno g. 16, </t>
  </si>
  <si>
    <t>Ežero g. 19,</t>
  </si>
  <si>
    <t xml:space="preserve">Prekybos g. 5, </t>
  </si>
  <si>
    <t>Gedimino g. 86,</t>
  </si>
  <si>
    <t xml:space="preserve">Brundzos 7, </t>
  </si>
  <si>
    <t xml:space="preserve">Mažeikių 3 </t>
  </si>
  <si>
    <t xml:space="preserve">Mažeikių 6 </t>
  </si>
  <si>
    <t xml:space="preserve">Taikos g. 19, </t>
  </si>
  <si>
    <t>Taikos g. 43,</t>
  </si>
  <si>
    <t>Vasario 16-osios g. 11,</t>
  </si>
  <si>
    <t xml:space="preserve">Aušros g. 3, </t>
  </si>
  <si>
    <t xml:space="preserve">Aušros g. 34a, 34, </t>
  </si>
  <si>
    <t>Taikos g. 81,</t>
  </si>
  <si>
    <t xml:space="preserve">Vilties g. 22, </t>
  </si>
  <si>
    <t xml:space="preserve">Taikos g. 59, </t>
  </si>
  <si>
    <t xml:space="preserve">Draugystės pr. 20, </t>
  </si>
  <si>
    <t>Aušros g. 94,</t>
  </si>
  <si>
    <t>Žemaitės g. 41, (vidaus sistemos subalansuotos, su dalikliais)</t>
  </si>
  <si>
    <t>Tilžės g. 49A, (vidaus sistemos subalansuotos, su dalikliais)</t>
  </si>
  <si>
    <t>Tilžės g. 49, (vidaus sistemos subalansuotos, su dalikliais)</t>
  </si>
  <si>
    <t>Tilžės g. 29, (vidaus sistemos subalansuotos, su dalikliais)</t>
  </si>
  <si>
    <t>Tilžės g. 27, (vidaus sistemos subalansuotos, su dalikliais)</t>
  </si>
  <si>
    <t>Tilžės g. 47A (vidaus sistemos subalansuotos, su dalikliais)</t>
  </si>
  <si>
    <t>Šilumos suvartojimas ir mokėjimai už šilumą Lietuvos miestų daugiabučiuose gyvenamuosiuose namuose  (2013 m. spalio mėn)</t>
  </si>
  <si>
    <t>Dainavos g. 5 (renovuotas)</t>
  </si>
  <si>
    <t>J.Tumo-Vaižganto g. 134 (renovuotas)</t>
  </si>
  <si>
    <t>J.Basanavičiaus g. 21, (renovuotas)</t>
  </si>
  <si>
    <t>Prezidento g. 82 (renovuotas)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</si>
</sst>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0.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28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right" vertical="center" wrapText="1"/>
    </xf>
    <xf numFmtId="2" fontId="2" fillId="33" borderId="10" xfId="0" applyNumberFormat="1" applyFont="1" applyFill="1" applyBorder="1" applyAlignment="1">
      <alignment horizontal="right" vertical="center" wrapText="1"/>
    </xf>
    <xf numFmtId="165" fontId="2" fillId="33" borderId="10" xfId="0" applyNumberFormat="1" applyFont="1" applyFill="1" applyBorder="1" applyAlignment="1">
      <alignment horizontal="right" vertical="center" wrapText="1"/>
    </xf>
    <xf numFmtId="2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165" fontId="6" fillId="33" borderId="10" xfId="0" applyNumberFormat="1" applyFont="1" applyFill="1" applyBorder="1" applyAlignment="1">
      <alignment horizontal="right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164" fontId="2" fillId="33" borderId="10" xfId="0" applyNumberFormat="1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165" fontId="2" fillId="33" borderId="13" xfId="0" applyNumberFormat="1" applyFont="1" applyFill="1" applyBorder="1" applyAlignment="1">
      <alignment horizontal="right" vertical="center" wrapText="1"/>
    </xf>
    <xf numFmtId="2" fontId="2" fillId="33" borderId="13" xfId="0" applyNumberFormat="1" applyFont="1" applyFill="1" applyBorder="1" applyAlignment="1">
      <alignment horizontal="right" vertical="center" wrapText="1"/>
    </xf>
    <xf numFmtId="166" fontId="2" fillId="33" borderId="13" xfId="0" applyNumberFormat="1" applyFont="1" applyFill="1" applyBorder="1" applyAlignment="1">
      <alignment horizontal="right" vertical="center" wrapText="1"/>
    </xf>
    <xf numFmtId="2" fontId="2" fillId="33" borderId="13" xfId="0" applyNumberFormat="1" applyFont="1" applyFill="1" applyBorder="1" applyAlignment="1">
      <alignment vertical="center" wrapText="1"/>
    </xf>
    <xf numFmtId="0" fontId="2" fillId="30" borderId="17" xfId="0" applyFont="1" applyFill="1" applyBorder="1" applyAlignment="1">
      <alignment horizontal="center" vertical="center" wrapText="1"/>
    </xf>
    <xf numFmtId="0" fontId="2" fillId="30" borderId="17" xfId="0" applyFont="1" applyFill="1" applyBorder="1" applyAlignment="1">
      <alignment vertical="center" wrapText="1"/>
    </xf>
    <xf numFmtId="165" fontId="2" fillId="30" borderId="17" xfId="0" applyNumberFormat="1" applyFont="1" applyFill="1" applyBorder="1" applyAlignment="1">
      <alignment horizontal="right" vertical="center" wrapText="1"/>
    </xf>
    <xf numFmtId="2" fontId="2" fillId="30" borderId="17" xfId="0" applyNumberFormat="1" applyFont="1" applyFill="1" applyBorder="1" applyAlignment="1">
      <alignment horizontal="right" vertical="center" wrapText="1"/>
    </xf>
    <xf numFmtId="166" fontId="2" fillId="30" borderId="17" xfId="0" applyNumberFormat="1" applyFont="1" applyFill="1" applyBorder="1" applyAlignment="1">
      <alignment horizontal="right" vertical="center" wrapText="1"/>
    </xf>
    <xf numFmtId="2" fontId="2" fillId="30" borderId="17" xfId="0" applyNumberFormat="1" applyFont="1" applyFill="1" applyBorder="1" applyAlignment="1">
      <alignment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vertical="center" wrapText="1"/>
    </xf>
    <xf numFmtId="165" fontId="2" fillId="30" borderId="10" xfId="0" applyNumberFormat="1" applyFont="1" applyFill="1" applyBorder="1" applyAlignment="1">
      <alignment horizontal="right" vertical="center" wrapText="1"/>
    </xf>
    <xf numFmtId="2" fontId="2" fillId="30" borderId="10" xfId="0" applyNumberFormat="1" applyFont="1" applyFill="1" applyBorder="1" applyAlignment="1">
      <alignment horizontal="right" vertical="center" wrapText="1"/>
    </xf>
    <xf numFmtId="166" fontId="2" fillId="30" borderId="10" xfId="0" applyNumberFormat="1" applyFont="1" applyFill="1" applyBorder="1" applyAlignment="1">
      <alignment horizontal="right" vertical="center" wrapText="1"/>
    </xf>
    <xf numFmtId="2" fontId="2" fillId="30" borderId="10" xfId="0" applyNumberFormat="1" applyFont="1" applyFill="1" applyBorder="1" applyAlignment="1">
      <alignment vertical="center" wrapText="1"/>
    </xf>
    <xf numFmtId="0" fontId="6" fillId="30" borderId="10" xfId="0" applyFont="1" applyFill="1" applyBorder="1" applyAlignment="1">
      <alignment vertical="center" wrapText="1"/>
    </xf>
    <xf numFmtId="0" fontId="6" fillId="30" borderId="10" xfId="0" applyFont="1" applyFill="1" applyBorder="1" applyAlignment="1">
      <alignment horizontal="center" vertical="center" wrapText="1"/>
    </xf>
    <xf numFmtId="165" fontId="6" fillId="30" borderId="10" xfId="0" applyNumberFormat="1" applyFont="1" applyFill="1" applyBorder="1" applyAlignment="1">
      <alignment horizontal="right" vertical="center" wrapText="1"/>
    </xf>
    <xf numFmtId="2" fontId="6" fillId="30" borderId="10" xfId="0" applyNumberFormat="1" applyFont="1" applyFill="1" applyBorder="1" applyAlignment="1">
      <alignment horizontal="right" vertical="center" wrapText="1"/>
    </xf>
    <xf numFmtId="1" fontId="2" fillId="30" borderId="10" xfId="0" applyNumberFormat="1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164" fontId="2" fillId="30" borderId="10" xfId="0" applyNumberFormat="1" applyFont="1" applyFill="1" applyBorder="1" applyAlignment="1">
      <alignment vertical="center" wrapText="1"/>
    </xf>
    <xf numFmtId="0" fontId="2" fillId="30" borderId="10" xfId="57" applyFont="1" applyFill="1" applyBorder="1" applyAlignment="1">
      <alignment vertical="center" wrapText="1"/>
      <protection/>
    </xf>
    <xf numFmtId="0" fontId="2" fillId="30" borderId="10" xfId="57" applyFont="1" applyFill="1" applyBorder="1" applyAlignment="1">
      <alignment horizontal="center" vertical="center" wrapText="1"/>
      <protection/>
    </xf>
    <xf numFmtId="165" fontId="2" fillId="30" borderId="10" xfId="57" applyNumberFormat="1" applyFont="1" applyFill="1" applyBorder="1" applyAlignment="1">
      <alignment horizontal="right" vertical="center" wrapText="1"/>
      <protection/>
    </xf>
    <xf numFmtId="2" fontId="2" fillId="30" borderId="10" xfId="57" applyNumberFormat="1" applyFont="1" applyFill="1" applyBorder="1" applyAlignment="1">
      <alignment horizontal="right" vertical="center" wrapText="1"/>
      <protection/>
    </xf>
    <xf numFmtId="2" fontId="2" fillId="30" borderId="10" xfId="57" applyNumberFormat="1" applyFont="1" applyFill="1" applyBorder="1" applyAlignment="1">
      <alignment vertical="center" wrapText="1"/>
      <protection/>
    </xf>
    <xf numFmtId="0" fontId="2" fillId="30" borderId="18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vertical="center" wrapText="1"/>
    </xf>
    <xf numFmtId="165" fontId="2" fillId="30" borderId="18" xfId="0" applyNumberFormat="1" applyFont="1" applyFill="1" applyBorder="1" applyAlignment="1">
      <alignment horizontal="right" vertical="center" wrapText="1"/>
    </xf>
    <xf numFmtId="2" fontId="2" fillId="30" borderId="18" xfId="0" applyNumberFormat="1" applyFont="1" applyFill="1" applyBorder="1" applyAlignment="1">
      <alignment horizontal="right" vertical="center" wrapText="1"/>
    </xf>
    <xf numFmtId="166" fontId="2" fillId="30" borderId="18" xfId="0" applyNumberFormat="1" applyFont="1" applyFill="1" applyBorder="1" applyAlignment="1">
      <alignment horizontal="right" vertical="center" wrapText="1"/>
    </xf>
    <xf numFmtId="2" fontId="2" fillId="30" borderId="18" xfId="0" applyNumberFormat="1" applyFont="1" applyFill="1" applyBorder="1" applyAlignment="1">
      <alignment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vertical="center" wrapText="1"/>
    </xf>
    <xf numFmtId="165" fontId="2" fillId="36" borderId="17" xfId="0" applyNumberFormat="1" applyFont="1" applyFill="1" applyBorder="1" applyAlignment="1">
      <alignment horizontal="right" vertical="center" wrapText="1"/>
    </xf>
    <xf numFmtId="2" fontId="2" fillId="36" borderId="17" xfId="0" applyNumberFormat="1" applyFont="1" applyFill="1" applyBorder="1" applyAlignment="1">
      <alignment horizontal="right" vertical="center" wrapText="1"/>
    </xf>
    <xf numFmtId="166" fontId="2" fillId="36" borderId="17" xfId="0" applyNumberFormat="1" applyFont="1" applyFill="1" applyBorder="1" applyAlignment="1">
      <alignment horizontal="right" vertical="center" wrapText="1"/>
    </xf>
    <xf numFmtId="2" fontId="2" fillId="36" borderId="17" xfId="0" applyNumberFormat="1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165" fontId="2" fillId="36" borderId="10" xfId="0" applyNumberFormat="1" applyFont="1" applyFill="1" applyBorder="1" applyAlignment="1">
      <alignment horizontal="right" vertical="center" wrapText="1"/>
    </xf>
    <xf numFmtId="2" fontId="2" fillId="36" borderId="10" xfId="0" applyNumberFormat="1" applyFont="1" applyFill="1" applyBorder="1" applyAlignment="1">
      <alignment horizontal="right" vertical="center" wrapText="1"/>
    </xf>
    <xf numFmtId="166" fontId="2" fillId="36" borderId="10" xfId="0" applyNumberFormat="1" applyFont="1" applyFill="1" applyBorder="1" applyAlignment="1">
      <alignment horizontal="right" vertical="center" wrapText="1"/>
    </xf>
    <xf numFmtId="2" fontId="2" fillId="36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57" applyFont="1" applyFill="1" applyBorder="1" applyAlignment="1">
      <alignment vertical="center" wrapText="1"/>
      <protection/>
    </xf>
    <xf numFmtId="0" fontId="2" fillId="36" borderId="10" xfId="57" applyFont="1" applyFill="1" applyBorder="1" applyAlignment="1">
      <alignment horizontal="center" vertical="center" wrapText="1"/>
      <protection/>
    </xf>
    <xf numFmtId="165" fontId="2" fillId="36" borderId="10" xfId="57" applyNumberFormat="1" applyFont="1" applyFill="1" applyBorder="1" applyAlignment="1">
      <alignment horizontal="right" vertical="center" wrapText="1"/>
      <protection/>
    </xf>
    <xf numFmtId="2" fontId="2" fillId="36" borderId="10" xfId="57" applyNumberFormat="1" applyFont="1" applyFill="1" applyBorder="1" applyAlignment="1">
      <alignment horizontal="right" vertical="center" wrapText="1"/>
      <protection/>
    </xf>
    <xf numFmtId="2" fontId="2" fillId="36" borderId="10" xfId="57" applyNumberFormat="1" applyFont="1" applyFill="1" applyBorder="1" applyAlignment="1">
      <alignment vertical="center" wrapText="1"/>
      <protection/>
    </xf>
    <xf numFmtId="0" fontId="6" fillId="36" borderId="10" xfId="57" applyFont="1" applyFill="1" applyBorder="1" applyAlignment="1">
      <alignment vertical="center" wrapText="1"/>
      <protection/>
    </xf>
    <xf numFmtId="0" fontId="6" fillId="36" borderId="10" xfId="57" applyFont="1" applyFill="1" applyBorder="1" applyAlignment="1">
      <alignment horizontal="center" vertical="center" wrapText="1"/>
      <protection/>
    </xf>
    <xf numFmtId="165" fontId="6" fillId="36" borderId="10" xfId="57" applyNumberFormat="1" applyFont="1" applyFill="1" applyBorder="1" applyAlignment="1">
      <alignment horizontal="right" vertical="center" wrapText="1"/>
      <protection/>
    </xf>
    <xf numFmtId="2" fontId="6" fillId="36" borderId="10" xfId="57" applyNumberFormat="1" applyFont="1" applyFill="1" applyBorder="1" applyAlignment="1">
      <alignment horizontal="right" vertical="center" wrapText="1"/>
      <protection/>
    </xf>
    <xf numFmtId="166" fontId="2" fillId="36" borderId="10" xfId="57" applyNumberFormat="1" applyFont="1" applyFill="1" applyBorder="1" applyAlignment="1">
      <alignment horizontal="right" vertical="center" wrapText="1"/>
      <protection/>
    </xf>
    <xf numFmtId="0" fontId="2" fillId="38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165" fontId="6" fillId="36" borderId="10" xfId="0" applyNumberFormat="1" applyFont="1" applyFill="1" applyBorder="1" applyAlignment="1">
      <alignment horizontal="right" vertical="center" wrapText="1"/>
    </xf>
    <xf numFmtId="2" fontId="6" fillId="36" borderId="10" xfId="0" applyNumberFormat="1" applyFont="1" applyFill="1" applyBorder="1" applyAlignment="1">
      <alignment horizontal="right" vertical="center" wrapText="1"/>
    </xf>
    <xf numFmtId="165" fontId="2" fillId="36" borderId="10" xfId="0" applyNumberFormat="1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165" fontId="2" fillId="36" borderId="10" xfId="57" applyNumberFormat="1" applyFont="1" applyFill="1" applyBorder="1" applyAlignment="1">
      <alignment vertical="center" wrapText="1"/>
      <protection/>
    </xf>
    <xf numFmtId="1" fontId="2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vertical="center" wrapText="1"/>
    </xf>
    <xf numFmtId="4" fontId="2" fillId="36" borderId="10" xfId="57" applyNumberFormat="1" applyFont="1" applyFill="1" applyBorder="1" applyAlignment="1">
      <alignment horizontal="center" vertical="center" wrapText="1"/>
      <protection/>
    </xf>
    <xf numFmtId="0" fontId="2" fillId="39" borderId="10" xfId="0" applyFont="1" applyFill="1" applyBorder="1" applyAlignment="1">
      <alignment horizontal="left" vertical="center" wrapText="1"/>
    </xf>
    <xf numFmtId="166" fontId="2" fillId="36" borderId="10" xfId="0" applyNumberFormat="1" applyFont="1" applyFill="1" applyBorder="1" applyAlignment="1">
      <alignment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vertical="center" wrapText="1"/>
    </xf>
    <xf numFmtId="165" fontId="2" fillId="36" borderId="18" xfId="0" applyNumberFormat="1" applyFont="1" applyFill="1" applyBorder="1" applyAlignment="1">
      <alignment horizontal="right" vertical="center" wrapText="1"/>
    </xf>
    <xf numFmtId="2" fontId="2" fillId="36" borderId="18" xfId="0" applyNumberFormat="1" applyFont="1" applyFill="1" applyBorder="1" applyAlignment="1">
      <alignment horizontal="right" vertical="center" wrapText="1"/>
    </xf>
    <xf numFmtId="166" fontId="2" fillId="36" borderId="18" xfId="0" applyNumberFormat="1" applyFont="1" applyFill="1" applyBorder="1" applyAlignment="1">
      <alignment horizontal="right" vertical="center" wrapText="1"/>
    </xf>
    <xf numFmtId="2" fontId="2" fillId="36" borderId="18" xfId="0" applyNumberFormat="1" applyFont="1" applyFill="1" applyBorder="1" applyAlignment="1">
      <alignment vertical="center" wrapText="1"/>
    </xf>
    <xf numFmtId="0" fontId="2" fillId="40" borderId="17" xfId="0" applyFont="1" applyFill="1" applyBorder="1" applyAlignment="1">
      <alignment horizontal="center" vertical="center" wrapText="1"/>
    </xf>
    <xf numFmtId="0" fontId="2" fillId="40" borderId="17" xfId="0" applyFont="1" applyFill="1" applyBorder="1" applyAlignment="1">
      <alignment vertical="center" wrapText="1"/>
    </xf>
    <xf numFmtId="165" fontId="2" fillId="40" borderId="17" xfId="0" applyNumberFormat="1" applyFont="1" applyFill="1" applyBorder="1" applyAlignment="1">
      <alignment horizontal="right" vertical="center" wrapText="1"/>
    </xf>
    <xf numFmtId="2" fontId="2" fillId="40" borderId="17" xfId="0" applyNumberFormat="1" applyFont="1" applyFill="1" applyBorder="1" applyAlignment="1">
      <alignment horizontal="right" vertical="center" wrapText="1"/>
    </xf>
    <xf numFmtId="166" fontId="2" fillId="40" borderId="17" xfId="0" applyNumberFormat="1" applyFont="1" applyFill="1" applyBorder="1" applyAlignment="1">
      <alignment horizontal="right" vertical="center" wrapText="1"/>
    </xf>
    <xf numFmtId="2" fontId="2" fillId="40" borderId="17" xfId="0" applyNumberFormat="1" applyFont="1" applyFill="1" applyBorder="1" applyAlignment="1">
      <alignment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vertical="center" wrapText="1"/>
    </xf>
    <xf numFmtId="165" fontId="2" fillId="40" borderId="10" xfId="0" applyNumberFormat="1" applyFont="1" applyFill="1" applyBorder="1" applyAlignment="1">
      <alignment horizontal="right" vertical="center" wrapText="1"/>
    </xf>
    <xf numFmtId="2" fontId="2" fillId="40" borderId="10" xfId="0" applyNumberFormat="1" applyFont="1" applyFill="1" applyBorder="1" applyAlignment="1">
      <alignment horizontal="right" vertical="center" wrapText="1"/>
    </xf>
    <xf numFmtId="166" fontId="2" fillId="40" borderId="10" xfId="0" applyNumberFormat="1" applyFont="1" applyFill="1" applyBorder="1" applyAlignment="1">
      <alignment horizontal="right" vertical="center" wrapText="1"/>
    </xf>
    <xf numFmtId="2" fontId="2" fillId="40" borderId="10" xfId="0" applyNumberFormat="1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left" vertical="center" wrapText="1"/>
    </xf>
    <xf numFmtId="0" fontId="6" fillId="40" borderId="10" xfId="57" applyFont="1" applyFill="1" applyBorder="1" applyAlignment="1">
      <alignment vertical="center" wrapText="1"/>
      <protection/>
    </xf>
    <xf numFmtId="0" fontId="6" fillId="40" borderId="10" xfId="57" applyFont="1" applyFill="1" applyBorder="1" applyAlignment="1">
      <alignment horizontal="center" vertical="center" wrapText="1"/>
      <protection/>
    </xf>
    <xf numFmtId="165" fontId="6" fillId="40" borderId="10" xfId="57" applyNumberFormat="1" applyFont="1" applyFill="1" applyBorder="1" applyAlignment="1">
      <alignment horizontal="right" vertical="center" wrapText="1"/>
      <protection/>
    </xf>
    <xf numFmtId="2" fontId="6" fillId="40" borderId="10" xfId="57" applyNumberFormat="1" applyFont="1" applyFill="1" applyBorder="1" applyAlignment="1">
      <alignment horizontal="right" vertical="center" wrapText="1"/>
      <protection/>
    </xf>
    <xf numFmtId="166" fontId="2" fillId="40" borderId="10" xfId="57" applyNumberFormat="1" applyFont="1" applyFill="1" applyBorder="1" applyAlignment="1">
      <alignment horizontal="right" vertical="center" wrapText="1"/>
      <protection/>
    </xf>
    <xf numFmtId="2" fontId="2" fillId="40" borderId="10" xfId="57" applyNumberFormat="1" applyFont="1" applyFill="1" applyBorder="1" applyAlignment="1">
      <alignment vertical="center" wrapText="1"/>
      <protection/>
    </xf>
    <xf numFmtId="0" fontId="2" fillId="42" borderId="10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 vertical="center" wrapText="1"/>
    </xf>
    <xf numFmtId="0" fontId="2" fillId="40" borderId="10" xfId="57" applyFont="1" applyFill="1" applyBorder="1" applyAlignment="1">
      <alignment horizontal="center" vertical="center" wrapText="1"/>
      <protection/>
    </xf>
    <xf numFmtId="165" fontId="2" fillId="40" borderId="10" xfId="0" applyNumberFormat="1" applyFont="1" applyFill="1" applyBorder="1" applyAlignment="1">
      <alignment vertical="center" wrapText="1"/>
    </xf>
    <xf numFmtId="0" fontId="2" fillId="40" borderId="10" xfId="57" applyFont="1" applyFill="1" applyBorder="1" applyAlignment="1">
      <alignment vertical="center" wrapText="1"/>
      <protection/>
    </xf>
    <xf numFmtId="165" fontId="2" fillId="40" borderId="10" xfId="57" applyNumberFormat="1" applyFont="1" applyFill="1" applyBorder="1" applyAlignment="1">
      <alignment horizontal="right" vertical="center" wrapText="1"/>
      <protection/>
    </xf>
    <xf numFmtId="2" fontId="2" fillId="40" borderId="10" xfId="57" applyNumberFormat="1" applyFont="1" applyFill="1" applyBorder="1" applyAlignment="1">
      <alignment horizontal="right" vertical="center" wrapText="1"/>
      <protection/>
    </xf>
    <xf numFmtId="0" fontId="2" fillId="42" borderId="10" xfId="0" applyFont="1" applyFill="1" applyBorder="1" applyAlignment="1">
      <alignment horizontal="center" vertical="center" wrapText="1"/>
    </xf>
    <xf numFmtId="4" fontId="2" fillId="40" borderId="10" xfId="57" applyNumberFormat="1" applyFont="1" applyFill="1" applyBorder="1" applyAlignment="1">
      <alignment horizontal="center" vertical="center" wrapText="1"/>
      <protection/>
    </xf>
    <xf numFmtId="0" fontId="2" fillId="40" borderId="10" xfId="0" applyFont="1" applyFill="1" applyBorder="1" applyAlignment="1">
      <alignment vertical="center" wrapText="1"/>
    </xf>
    <xf numFmtId="0" fontId="2" fillId="40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2" fontId="2" fillId="30" borderId="17" xfId="0" applyNumberFormat="1" applyFont="1" applyFill="1" applyBorder="1" applyAlignment="1">
      <alignment horizontal="center" vertical="center" wrapText="1"/>
    </xf>
    <xf numFmtId="2" fontId="2" fillId="30" borderId="10" xfId="0" applyNumberFormat="1" applyFont="1" applyFill="1" applyBorder="1" applyAlignment="1">
      <alignment horizontal="center" vertical="center" wrapText="1"/>
    </xf>
    <xf numFmtId="2" fontId="2" fillId="30" borderId="18" xfId="0" applyNumberFormat="1" applyFont="1" applyFill="1" applyBorder="1" applyAlignment="1">
      <alignment horizontal="center" vertical="center" wrapText="1"/>
    </xf>
    <xf numFmtId="2" fontId="2" fillId="36" borderId="17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0" xfId="57" applyNumberFormat="1" applyFont="1" applyFill="1" applyBorder="1" applyAlignment="1">
      <alignment horizontal="center" vertical="center" wrapText="1"/>
      <protection/>
    </xf>
    <xf numFmtId="2" fontId="2" fillId="36" borderId="18" xfId="0" applyNumberFormat="1" applyFont="1" applyFill="1" applyBorder="1" applyAlignment="1">
      <alignment horizontal="center" vertical="center" wrapText="1"/>
    </xf>
    <xf numFmtId="2" fontId="2" fillId="40" borderId="17" xfId="0" applyNumberFormat="1" applyFont="1" applyFill="1" applyBorder="1" applyAlignment="1">
      <alignment horizontal="center" vertical="center" wrapText="1"/>
    </xf>
    <xf numFmtId="2" fontId="2" fillId="40" borderId="10" xfId="0" applyNumberFormat="1" applyFont="1" applyFill="1" applyBorder="1" applyAlignment="1">
      <alignment horizontal="center" vertical="center" wrapText="1"/>
    </xf>
    <xf numFmtId="2" fontId="2" fillId="40" borderId="10" xfId="57" applyNumberFormat="1" applyFont="1" applyFill="1" applyBorder="1" applyAlignment="1">
      <alignment horizontal="center" vertical="center" wrapText="1"/>
      <protection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2" fontId="2" fillId="30" borderId="19" xfId="0" applyNumberFormat="1" applyFont="1" applyFill="1" applyBorder="1" applyAlignment="1">
      <alignment horizontal="center" vertical="center" wrapText="1"/>
    </xf>
    <xf numFmtId="2" fontId="2" fillId="30" borderId="12" xfId="0" applyNumberFormat="1" applyFont="1" applyFill="1" applyBorder="1" applyAlignment="1">
      <alignment horizontal="center" vertical="center" wrapText="1"/>
    </xf>
    <xf numFmtId="2" fontId="2" fillId="30" borderId="20" xfId="0" applyNumberFormat="1" applyFont="1" applyFill="1" applyBorder="1" applyAlignment="1">
      <alignment horizontal="center" vertical="center" wrapText="1"/>
    </xf>
    <xf numFmtId="2" fontId="2" fillId="36" borderId="19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2" fontId="2" fillId="36" borderId="12" xfId="57" applyNumberFormat="1" applyFont="1" applyFill="1" applyBorder="1" applyAlignment="1">
      <alignment horizontal="center" vertical="center" wrapText="1"/>
      <protection/>
    </xf>
    <xf numFmtId="2" fontId="2" fillId="36" borderId="20" xfId="0" applyNumberFormat="1" applyFont="1" applyFill="1" applyBorder="1" applyAlignment="1">
      <alignment horizontal="center" vertical="center" wrapText="1"/>
    </xf>
    <xf numFmtId="2" fontId="2" fillId="40" borderId="19" xfId="0" applyNumberFormat="1" applyFont="1" applyFill="1" applyBorder="1" applyAlignment="1">
      <alignment horizontal="center" vertical="center" wrapText="1"/>
    </xf>
    <xf numFmtId="2" fontId="2" fillId="40" borderId="12" xfId="0" applyNumberFormat="1" applyFont="1" applyFill="1" applyBorder="1" applyAlignment="1">
      <alignment horizontal="center" vertical="center" wrapText="1"/>
    </xf>
    <xf numFmtId="2" fontId="2" fillId="40" borderId="12" xfId="57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0" fontId="2" fillId="43" borderId="10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vertical="center" wrapText="1"/>
    </xf>
    <xf numFmtId="165" fontId="2" fillId="43" borderId="10" xfId="0" applyNumberFormat="1" applyFont="1" applyFill="1" applyBorder="1" applyAlignment="1">
      <alignment horizontal="right" vertical="center" wrapText="1"/>
    </xf>
    <xf numFmtId="2" fontId="2" fillId="43" borderId="10" xfId="0" applyNumberFormat="1" applyFont="1" applyFill="1" applyBorder="1" applyAlignment="1">
      <alignment horizontal="right" vertical="center" wrapText="1"/>
    </xf>
    <xf numFmtId="166" fontId="2" fillId="43" borderId="10" xfId="0" applyNumberFormat="1" applyFont="1" applyFill="1" applyBorder="1" applyAlignment="1">
      <alignment horizontal="right" vertical="center" wrapText="1"/>
    </xf>
    <xf numFmtId="2" fontId="2" fillId="43" borderId="10" xfId="0" applyNumberFormat="1" applyFont="1" applyFill="1" applyBorder="1" applyAlignment="1">
      <alignment vertical="center" wrapText="1"/>
    </xf>
    <xf numFmtId="2" fontId="2" fillId="43" borderId="10" xfId="0" applyNumberFormat="1" applyFont="1" applyFill="1" applyBorder="1" applyAlignment="1">
      <alignment horizontal="center" vertical="center" wrapText="1"/>
    </xf>
    <xf numFmtId="2" fontId="2" fillId="43" borderId="12" xfId="0" applyNumberFormat="1" applyFont="1" applyFill="1" applyBorder="1" applyAlignment="1">
      <alignment horizontal="center" vertical="center" wrapText="1"/>
    </xf>
    <xf numFmtId="0" fontId="2" fillId="44" borderId="1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" fillId="30" borderId="23" xfId="0" applyFont="1" applyFill="1" applyBorder="1" applyAlignment="1">
      <alignment horizontal="center" vertical="center" textRotation="90" wrapText="1"/>
    </xf>
    <xf numFmtId="0" fontId="7" fillId="30" borderId="24" xfId="0" applyFont="1" applyFill="1" applyBorder="1" applyAlignment="1">
      <alignment horizontal="center" vertical="center" textRotation="90" wrapText="1"/>
    </xf>
    <xf numFmtId="0" fontId="7" fillId="30" borderId="25" xfId="0" applyFont="1" applyFill="1" applyBorder="1" applyAlignment="1">
      <alignment horizontal="center" vertical="center" textRotation="90" wrapText="1"/>
    </xf>
    <xf numFmtId="0" fontId="9" fillId="36" borderId="23" xfId="0" applyFont="1" applyFill="1" applyBorder="1" applyAlignment="1">
      <alignment horizontal="center" vertical="center" textRotation="90" wrapText="1"/>
    </xf>
    <xf numFmtId="0" fontId="9" fillId="36" borderId="24" xfId="0" applyFont="1" applyFill="1" applyBorder="1" applyAlignment="1">
      <alignment horizontal="center" vertical="center" textRotation="90" wrapText="1"/>
    </xf>
    <xf numFmtId="0" fontId="9" fillId="36" borderId="25" xfId="0" applyFont="1" applyFill="1" applyBorder="1" applyAlignment="1">
      <alignment horizontal="center" vertical="center" textRotation="90" wrapText="1"/>
    </xf>
    <xf numFmtId="0" fontId="9" fillId="40" borderId="23" xfId="0" applyFont="1" applyFill="1" applyBorder="1" applyAlignment="1">
      <alignment horizontal="center" vertical="center" textRotation="90" wrapText="1"/>
    </xf>
    <xf numFmtId="0" fontId="9" fillId="40" borderId="24" xfId="0" applyFont="1" applyFill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textRotation="90" wrapText="1"/>
    </xf>
    <xf numFmtId="0" fontId="7" fillId="33" borderId="25" xfId="0" applyFont="1" applyFill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aprastas 3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4"/>
  <sheetViews>
    <sheetView tabSelected="1" zoomScale="85" zoomScaleNormal="85" zoomScalePageLayoutView="0" workbookViewId="0" topLeftCell="A1">
      <pane xSplit="1" ySplit="5" topLeftCell="B69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Z713" sqref="Z713"/>
    </sheetView>
  </sheetViews>
  <sheetFormatPr defaultColWidth="9.140625" defaultRowHeight="12.75"/>
  <cols>
    <col min="1" max="1" width="8.7109375" style="1" customWidth="1"/>
    <col min="2" max="2" width="12.140625" style="6" bestFit="1" customWidth="1"/>
    <col min="3" max="3" width="27.00390625" style="5" customWidth="1"/>
    <col min="4" max="4" width="6.28125" style="6" customWidth="1"/>
    <col min="5" max="5" width="7.7109375" style="6" customWidth="1"/>
    <col min="6" max="6" width="6.421875" style="16" customWidth="1"/>
    <col min="7" max="7" width="8.57421875" style="16" customWidth="1"/>
    <col min="8" max="8" width="9.57421875" style="16" customWidth="1"/>
    <col min="9" max="9" width="7.140625" style="16" customWidth="1"/>
    <col min="10" max="10" width="8.140625" style="16" customWidth="1"/>
    <col min="11" max="11" width="11.00390625" style="6" customWidth="1"/>
    <col min="12" max="12" width="8.140625" style="16" customWidth="1"/>
    <col min="13" max="14" width="10.140625" style="16" customWidth="1"/>
    <col min="15" max="15" width="11.28125" style="6" customWidth="1"/>
    <col min="16" max="16" width="11.8515625" style="6" customWidth="1"/>
    <col min="17" max="17" width="11.7109375" style="6" customWidth="1"/>
    <col min="18" max="16384" width="9.140625" style="1" customWidth="1"/>
  </cols>
  <sheetData>
    <row r="1" spans="1:17" ht="19.5" customHeight="1" thickBot="1">
      <c r="A1" s="194" t="s">
        <v>782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17" ht="12.75" customHeight="1">
      <c r="A2" s="205" t="s">
        <v>0</v>
      </c>
      <c r="B2" s="200" t="s">
        <v>86</v>
      </c>
      <c r="C2" s="184" t="s">
        <v>1</v>
      </c>
      <c r="D2" s="184" t="s">
        <v>2</v>
      </c>
      <c r="E2" s="184" t="s">
        <v>15</v>
      </c>
      <c r="F2" s="197" t="s">
        <v>11</v>
      </c>
      <c r="G2" s="198"/>
      <c r="H2" s="198"/>
      <c r="I2" s="199"/>
      <c r="J2" s="184" t="s">
        <v>3</v>
      </c>
      <c r="K2" s="184" t="s">
        <v>14</v>
      </c>
      <c r="L2" s="184" t="s">
        <v>4</v>
      </c>
      <c r="M2" s="184" t="s">
        <v>5</v>
      </c>
      <c r="N2" s="184" t="s">
        <v>10</v>
      </c>
      <c r="O2" s="208" t="s">
        <v>18</v>
      </c>
      <c r="P2" s="184" t="s">
        <v>23</v>
      </c>
      <c r="Q2" s="195" t="s">
        <v>20</v>
      </c>
    </row>
    <row r="3" spans="1:17" s="3" customFormat="1" ht="52.5" customHeight="1">
      <c r="A3" s="206"/>
      <c r="B3" s="201"/>
      <c r="C3" s="210"/>
      <c r="D3" s="185"/>
      <c r="E3" s="185"/>
      <c r="F3" s="2" t="s">
        <v>17</v>
      </c>
      <c r="G3" s="2" t="s">
        <v>12</v>
      </c>
      <c r="H3" s="2" t="s">
        <v>16</v>
      </c>
      <c r="I3" s="2" t="s">
        <v>13</v>
      </c>
      <c r="J3" s="185"/>
      <c r="K3" s="185"/>
      <c r="L3" s="185"/>
      <c r="M3" s="185"/>
      <c r="N3" s="185"/>
      <c r="O3" s="209"/>
      <c r="P3" s="185"/>
      <c r="Q3" s="196"/>
    </row>
    <row r="4" spans="1:17" s="4" customFormat="1" ht="13.5" customHeight="1">
      <c r="A4" s="207"/>
      <c r="B4" s="202"/>
      <c r="C4" s="185"/>
      <c r="D4" s="7" t="s">
        <v>6</v>
      </c>
      <c r="E4" s="7" t="s">
        <v>7</v>
      </c>
      <c r="F4" s="7" t="s">
        <v>8</v>
      </c>
      <c r="G4" s="7" t="s">
        <v>8</v>
      </c>
      <c r="H4" s="7" t="s">
        <v>8</v>
      </c>
      <c r="I4" s="7" t="s">
        <v>8</v>
      </c>
      <c r="J4" s="7" t="s">
        <v>19</v>
      </c>
      <c r="K4" s="7" t="s">
        <v>8</v>
      </c>
      <c r="L4" s="7" t="s">
        <v>19</v>
      </c>
      <c r="M4" s="7" t="s">
        <v>25</v>
      </c>
      <c r="N4" s="7" t="s">
        <v>9</v>
      </c>
      <c r="O4" s="7" t="s">
        <v>24</v>
      </c>
      <c r="P4" s="8" t="s">
        <v>22</v>
      </c>
      <c r="Q4" s="9" t="s">
        <v>21</v>
      </c>
    </row>
    <row r="5" spans="1:17" s="4" customFormat="1" ht="13.5" customHeight="1">
      <c r="A5" s="15">
        <v>1</v>
      </c>
      <c r="B5" s="14"/>
      <c r="C5" s="10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0">
        <v>12</v>
      </c>
      <c r="M5" s="11">
        <v>13</v>
      </c>
      <c r="N5" s="11">
        <v>14</v>
      </c>
      <c r="O5" s="12">
        <v>15</v>
      </c>
      <c r="P5" s="10">
        <v>16</v>
      </c>
      <c r="Q5" s="13">
        <v>17</v>
      </c>
    </row>
    <row r="6" spans="1:17" s="17" customFormat="1" ht="11.25">
      <c r="A6" s="203" t="s">
        <v>753</v>
      </c>
      <c r="B6" s="20" t="s">
        <v>624</v>
      </c>
      <c r="C6" s="21" t="s">
        <v>783</v>
      </c>
      <c r="D6" s="22">
        <v>45</v>
      </c>
      <c r="E6" s="23" t="s">
        <v>189</v>
      </c>
      <c r="F6" s="24">
        <f>G6+H6+I6</f>
        <v>8.102</v>
      </c>
      <c r="G6" s="24">
        <v>3.47</v>
      </c>
      <c r="H6" s="24">
        <v>4.632</v>
      </c>
      <c r="I6" s="24">
        <v>0</v>
      </c>
      <c r="J6" s="25">
        <v>2345.2</v>
      </c>
      <c r="K6" s="26">
        <v>0</v>
      </c>
      <c r="L6" s="25">
        <v>2345.2</v>
      </c>
      <c r="M6" s="24">
        <f aca="true" t="shared" si="0" ref="M6:M69">K6/L6</f>
        <v>0</v>
      </c>
      <c r="N6" s="27">
        <v>201.98</v>
      </c>
      <c r="O6" s="150">
        <f aca="true" t="shared" si="1" ref="O6:O69">M6*N6</f>
        <v>0</v>
      </c>
      <c r="P6" s="150">
        <f aca="true" t="shared" si="2" ref="P6:P69">M6*60*1000</f>
        <v>0</v>
      </c>
      <c r="Q6" s="162">
        <f aca="true" t="shared" si="3" ref="Q6:Q69">P6*N6/1000</f>
        <v>0</v>
      </c>
    </row>
    <row r="7" spans="1:17" s="17" customFormat="1" ht="11.25">
      <c r="A7" s="203"/>
      <c r="B7" s="20" t="s">
        <v>599</v>
      </c>
      <c r="C7" s="28" t="s">
        <v>543</v>
      </c>
      <c r="D7" s="20">
        <v>40</v>
      </c>
      <c r="E7" s="20">
        <v>2007</v>
      </c>
      <c r="F7" s="24">
        <v>10.031</v>
      </c>
      <c r="G7" s="24">
        <v>7.120975</v>
      </c>
      <c r="H7" s="24">
        <v>2.91004</v>
      </c>
      <c r="I7" s="24">
        <v>0</v>
      </c>
      <c r="J7" s="25">
        <v>2350.71</v>
      </c>
      <c r="K7" s="26">
        <f aca="true" t="shared" si="4" ref="K7:K13">+I7</f>
        <v>0</v>
      </c>
      <c r="L7" s="25">
        <v>2350.71</v>
      </c>
      <c r="M7" s="24">
        <f t="shared" si="0"/>
        <v>0</v>
      </c>
      <c r="N7" s="27">
        <v>269.557</v>
      </c>
      <c r="O7" s="150">
        <f t="shared" si="1"/>
        <v>0</v>
      </c>
      <c r="P7" s="150">
        <f t="shared" si="2"/>
        <v>0</v>
      </c>
      <c r="Q7" s="162">
        <f t="shared" si="3"/>
        <v>0</v>
      </c>
    </row>
    <row r="8" spans="1:17" s="17" customFormat="1" ht="11.25">
      <c r="A8" s="203"/>
      <c r="B8" s="20" t="s">
        <v>599</v>
      </c>
      <c r="C8" s="28" t="s">
        <v>544</v>
      </c>
      <c r="D8" s="20">
        <v>52</v>
      </c>
      <c r="E8" s="20">
        <v>2009</v>
      </c>
      <c r="F8" s="24">
        <v>11.723</v>
      </c>
      <c r="G8" s="24">
        <v>8.956506</v>
      </c>
      <c r="H8" s="24">
        <v>2.766504</v>
      </c>
      <c r="I8" s="24">
        <v>0</v>
      </c>
      <c r="J8" s="25">
        <v>2686.29</v>
      </c>
      <c r="K8" s="26">
        <f t="shared" si="4"/>
        <v>0</v>
      </c>
      <c r="L8" s="25">
        <v>2686.29</v>
      </c>
      <c r="M8" s="24">
        <f t="shared" si="0"/>
        <v>0</v>
      </c>
      <c r="N8" s="27">
        <v>269.557</v>
      </c>
      <c r="O8" s="150">
        <f t="shared" si="1"/>
        <v>0</v>
      </c>
      <c r="P8" s="150">
        <f t="shared" si="2"/>
        <v>0</v>
      </c>
      <c r="Q8" s="162">
        <f t="shared" si="3"/>
        <v>0</v>
      </c>
    </row>
    <row r="9" spans="1:17" s="17" customFormat="1" ht="11.25">
      <c r="A9" s="203"/>
      <c r="B9" s="20" t="s">
        <v>599</v>
      </c>
      <c r="C9" s="28" t="s">
        <v>545</v>
      </c>
      <c r="D9" s="20">
        <v>40</v>
      </c>
      <c r="E9" s="20">
        <v>2007</v>
      </c>
      <c r="F9" s="24">
        <v>10.404</v>
      </c>
      <c r="G9" s="24">
        <v>7.308105</v>
      </c>
      <c r="H9" s="24">
        <v>3.09588</v>
      </c>
      <c r="I9" s="24">
        <v>0</v>
      </c>
      <c r="J9" s="25">
        <v>2352.74</v>
      </c>
      <c r="K9" s="26">
        <f t="shared" si="4"/>
        <v>0</v>
      </c>
      <c r="L9" s="25">
        <v>2352.74</v>
      </c>
      <c r="M9" s="24">
        <f t="shared" si="0"/>
        <v>0</v>
      </c>
      <c r="N9" s="27">
        <v>269.557</v>
      </c>
      <c r="O9" s="150">
        <f t="shared" si="1"/>
        <v>0</v>
      </c>
      <c r="P9" s="150">
        <f t="shared" si="2"/>
        <v>0</v>
      </c>
      <c r="Q9" s="162">
        <f t="shared" si="3"/>
        <v>0</v>
      </c>
    </row>
    <row r="10" spans="1:17" s="17" customFormat="1" ht="11.25">
      <c r="A10" s="203"/>
      <c r="B10" s="20" t="s">
        <v>599</v>
      </c>
      <c r="C10" s="28" t="s">
        <v>546</v>
      </c>
      <c r="D10" s="20">
        <v>47</v>
      </c>
      <c r="E10" s="20">
        <v>2007</v>
      </c>
      <c r="F10" s="24">
        <v>12.816</v>
      </c>
      <c r="G10" s="24">
        <v>9.57984</v>
      </c>
      <c r="H10" s="24">
        <v>3.236138</v>
      </c>
      <c r="I10" s="24">
        <v>0</v>
      </c>
      <c r="J10" s="25">
        <v>2876.41</v>
      </c>
      <c r="K10" s="26">
        <f t="shared" si="4"/>
        <v>0</v>
      </c>
      <c r="L10" s="25">
        <v>2876.41</v>
      </c>
      <c r="M10" s="24">
        <f t="shared" si="0"/>
        <v>0</v>
      </c>
      <c r="N10" s="27">
        <v>269.557</v>
      </c>
      <c r="O10" s="150">
        <f t="shared" si="1"/>
        <v>0</v>
      </c>
      <c r="P10" s="150">
        <f t="shared" si="2"/>
        <v>0</v>
      </c>
      <c r="Q10" s="162">
        <f t="shared" si="3"/>
        <v>0</v>
      </c>
    </row>
    <row r="11" spans="1:17" s="17" customFormat="1" ht="11.25">
      <c r="A11" s="203"/>
      <c r="B11" s="20" t="s">
        <v>599</v>
      </c>
      <c r="C11" s="28" t="s">
        <v>649</v>
      </c>
      <c r="D11" s="20">
        <v>30</v>
      </c>
      <c r="E11" s="20">
        <v>1967</v>
      </c>
      <c r="F11" s="24">
        <v>8.599</v>
      </c>
      <c r="G11" s="24">
        <v>3.417</v>
      </c>
      <c r="H11" s="24">
        <v>5.182</v>
      </c>
      <c r="I11" s="24">
        <v>0</v>
      </c>
      <c r="J11" s="25">
        <v>1550</v>
      </c>
      <c r="K11" s="26">
        <f t="shared" si="4"/>
        <v>0</v>
      </c>
      <c r="L11" s="25">
        <v>1550</v>
      </c>
      <c r="M11" s="24">
        <f t="shared" si="0"/>
        <v>0</v>
      </c>
      <c r="N11" s="27">
        <v>268.14000000000004</v>
      </c>
      <c r="O11" s="150">
        <f t="shared" si="1"/>
        <v>0</v>
      </c>
      <c r="P11" s="150">
        <f t="shared" si="2"/>
        <v>0</v>
      </c>
      <c r="Q11" s="162">
        <f t="shared" si="3"/>
        <v>0</v>
      </c>
    </row>
    <row r="12" spans="1:17" s="17" customFormat="1" ht="11.25">
      <c r="A12" s="203"/>
      <c r="B12" s="20" t="s">
        <v>599</v>
      </c>
      <c r="C12" s="28" t="s">
        <v>651</v>
      </c>
      <c r="D12" s="20">
        <v>90</v>
      </c>
      <c r="E12" s="20">
        <v>1967</v>
      </c>
      <c r="F12" s="24">
        <v>25.383</v>
      </c>
      <c r="G12" s="24">
        <v>12.036</v>
      </c>
      <c r="H12" s="24">
        <v>13.347</v>
      </c>
      <c r="I12" s="24">
        <v>0</v>
      </c>
      <c r="J12" s="25">
        <v>4485</v>
      </c>
      <c r="K12" s="26">
        <f t="shared" si="4"/>
        <v>0</v>
      </c>
      <c r="L12" s="25">
        <v>4485</v>
      </c>
      <c r="M12" s="24">
        <f t="shared" si="0"/>
        <v>0</v>
      </c>
      <c r="N12" s="27">
        <v>268.14000000000004</v>
      </c>
      <c r="O12" s="150">
        <f t="shared" si="1"/>
        <v>0</v>
      </c>
      <c r="P12" s="150">
        <f t="shared" si="2"/>
        <v>0</v>
      </c>
      <c r="Q12" s="162">
        <f t="shared" si="3"/>
        <v>0</v>
      </c>
    </row>
    <row r="13" spans="1:17" s="17" customFormat="1" ht="11.25">
      <c r="A13" s="203"/>
      <c r="B13" s="20" t="s">
        <v>599</v>
      </c>
      <c r="C13" s="28" t="s">
        <v>650</v>
      </c>
      <c r="D13" s="20">
        <v>61</v>
      </c>
      <c r="E13" s="20">
        <v>1965</v>
      </c>
      <c r="F13" s="24">
        <v>17.271</v>
      </c>
      <c r="G13" s="24">
        <v>7.81254</v>
      </c>
      <c r="H13" s="24">
        <v>9.458461</v>
      </c>
      <c r="I13" s="24">
        <v>0</v>
      </c>
      <c r="J13" s="25">
        <v>2700.04</v>
      </c>
      <c r="K13" s="26">
        <f t="shared" si="4"/>
        <v>0</v>
      </c>
      <c r="L13" s="25">
        <v>2700.04</v>
      </c>
      <c r="M13" s="24">
        <f t="shared" si="0"/>
        <v>0</v>
      </c>
      <c r="N13" s="27">
        <v>269.557</v>
      </c>
      <c r="O13" s="150">
        <f t="shared" si="1"/>
        <v>0</v>
      </c>
      <c r="P13" s="150">
        <f t="shared" si="2"/>
        <v>0</v>
      </c>
      <c r="Q13" s="162">
        <f t="shared" si="3"/>
        <v>0</v>
      </c>
    </row>
    <row r="14" spans="1:17" s="17" customFormat="1" ht="11.25">
      <c r="A14" s="203"/>
      <c r="B14" s="20" t="s">
        <v>624</v>
      </c>
      <c r="C14" s="21" t="s">
        <v>601</v>
      </c>
      <c r="D14" s="22">
        <v>45</v>
      </c>
      <c r="E14" s="23" t="s">
        <v>189</v>
      </c>
      <c r="F14" s="24">
        <f>G14+H14+I14</f>
        <v>12.47</v>
      </c>
      <c r="G14" s="24">
        <v>4.79</v>
      </c>
      <c r="H14" s="24">
        <v>7.338</v>
      </c>
      <c r="I14" s="24">
        <v>0.342</v>
      </c>
      <c r="J14" s="25">
        <v>2285.71</v>
      </c>
      <c r="K14" s="26">
        <v>0.342</v>
      </c>
      <c r="L14" s="25">
        <v>2285.7</v>
      </c>
      <c r="M14" s="24">
        <f t="shared" si="0"/>
        <v>0.00014962593516209478</v>
      </c>
      <c r="N14" s="27">
        <v>201.98</v>
      </c>
      <c r="O14" s="150">
        <f t="shared" si="1"/>
        <v>0.030221446384039903</v>
      </c>
      <c r="P14" s="150">
        <f t="shared" si="2"/>
        <v>8.977556109725686</v>
      </c>
      <c r="Q14" s="162">
        <f t="shared" si="3"/>
        <v>1.813286783042394</v>
      </c>
    </row>
    <row r="15" spans="1:17" s="17" customFormat="1" ht="11.25">
      <c r="A15" s="203"/>
      <c r="B15" s="20" t="s">
        <v>362</v>
      </c>
      <c r="C15" s="29" t="s">
        <v>652</v>
      </c>
      <c r="D15" s="20">
        <v>30</v>
      </c>
      <c r="E15" s="20">
        <v>1985</v>
      </c>
      <c r="F15" s="24">
        <v>7.803</v>
      </c>
      <c r="G15" s="24">
        <v>2.768</v>
      </c>
      <c r="H15" s="24">
        <v>4.8</v>
      </c>
      <c r="I15" s="24">
        <v>0.235</v>
      </c>
      <c r="J15" s="25">
        <v>1495.81</v>
      </c>
      <c r="K15" s="26">
        <v>0.235</v>
      </c>
      <c r="L15" s="25">
        <v>1495.8</v>
      </c>
      <c r="M15" s="24">
        <f t="shared" si="0"/>
        <v>0.0001571065650488033</v>
      </c>
      <c r="N15" s="27">
        <v>252.55</v>
      </c>
      <c r="O15" s="150">
        <f t="shared" si="1"/>
        <v>0.039677263003075273</v>
      </c>
      <c r="P15" s="150">
        <f t="shared" si="2"/>
        <v>9.426393902928197</v>
      </c>
      <c r="Q15" s="162">
        <f t="shared" si="3"/>
        <v>2.380635780184516</v>
      </c>
    </row>
    <row r="16" spans="1:17" s="17" customFormat="1" ht="11.25">
      <c r="A16" s="203"/>
      <c r="B16" s="20" t="s">
        <v>87</v>
      </c>
      <c r="C16" s="29" t="s">
        <v>26</v>
      </c>
      <c r="D16" s="20">
        <v>50</v>
      </c>
      <c r="E16" s="20">
        <v>2005</v>
      </c>
      <c r="F16" s="24">
        <v>9.237</v>
      </c>
      <c r="G16" s="24">
        <v>5.712</v>
      </c>
      <c r="H16" s="24">
        <v>2.8728</v>
      </c>
      <c r="I16" s="24">
        <v>0.6522</v>
      </c>
      <c r="J16" s="25">
        <v>2638.84</v>
      </c>
      <c r="K16" s="26">
        <v>0.465</v>
      </c>
      <c r="L16" s="25">
        <v>2638.84</v>
      </c>
      <c r="M16" s="24">
        <f t="shared" si="0"/>
        <v>0.0001762137909081263</v>
      </c>
      <c r="N16" s="27">
        <v>247.321</v>
      </c>
      <c r="O16" s="150">
        <f t="shared" si="1"/>
        <v>0.04358137098118871</v>
      </c>
      <c r="P16" s="150">
        <f t="shared" si="2"/>
        <v>10.572827454487578</v>
      </c>
      <c r="Q16" s="162">
        <f t="shared" si="3"/>
        <v>2.6148822588713223</v>
      </c>
    </row>
    <row r="17" spans="1:17" s="17" customFormat="1" ht="22.5">
      <c r="A17" s="203"/>
      <c r="B17" s="20" t="s">
        <v>624</v>
      </c>
      <c r="C17" s="21" t="s">
        <v>784</v>
      </c>
      <c r="D17" s="22">
        <v>55</v>
      </c>
      <c r="E17" s="23" t="s">
        <v>189</v>
      </c>
      <c r="F17" s="24">
        <f>G17+H17+I17</f>
        <v>14.052999999999999</v>
      </c>
      <c r="G17" s="24">
        <v>4.667</v>
      </c>
      <c r="H17" s="24">
        <v>8.806</v>
      </c>
      <c r="I17" s="24">
        <v>0.58</v>
      </c>
      <c r="J17" s="25">
        <v>2979.08</v>
      </c>
      <c r="K17" s="26">
        <v>0.58</v>
      </c>
      <c r="L17" s="25">
        <v>2979.1</v>
      </c>
      <c r="M17" s="24">
        <f t="shared" si="0"/>
        <v>0.00019468967137726157</v>
      </c>
      <c r="N17" s="27">
        <v>201.98</v>
      </c>
      <c r="O17" s="150">
        <f t="shared" si="1"/>
        <v>0.03932341982477929</v>
      </c>
      <c r="P17" s="150">
        <f t="shared" si="2"/>
        <v>11.681380282635693</v>
      </c>
      <c r="Q17" s="162">
        <f t="shared" si="3"/>
        <v>2.359405189486757</v>
      </c>
    </row>
    <row r="18" spans="1:17" s="17" customFormat="1" ht="11.25">
      <c r="A18" s="203"/>
      <c r="B18" s="20" t="s">
        <v>87</v>
      </c>
      <c r="C18" s="29" t="s">
        <v>28</v>
      </c>
      <c r="D18" s="20">
        <v>72</v>
      </c>
      <c r="E18" s="20">
        <v>1970</v>
      </c>
      <c r="F18" s="26">
        <v>17.9516</v>
      </c>
      <c r="G18" s="26">
        <v>9.4323</v>
      </c>
      <c r="H18" s="26">
        <v>7.2</v>
      </c>
      <c r="I18" s="26">
        <v>1.3193</v>
      </c>
      <c r="J18" s="25">
        <v>3843.19</v>
      </c>
      <c r="K18" s="26">
        <v>0.9235</v>
      </c>
      <c r="L18" s="25">
        <v>3843.19</v>
      </c>
      <c r="M18" s="24">
        <f t="shared" si="0"/>
        <v>0.0002402951714591264</v>
      </c>
      <c r="N18" s="27">
        <v>247.321</v>
      </c>
      <c r="O18" s="150">
        <f t="shared" si="1"/>
        <v>0.0594300421004426</v>
      </c>
      <c r="P18" s="150">
        <f t="shared" si="2"/>
        <v>14.417710287547584</v>
      </c>
      <c r="Q18" s="162">
        <f t="shared" si="3"/>
        <v>3.565802526026556</v>
      </c>
    </row>
    <row r="19" spans="1:17" s="17" customFormat="1" ht="11.25">
      <c r="A19" s="203"/>
      <c r="B19" s="20" t="s">
        <v>308</v>
      </c>
      <c r="C19" s="29" t="s">
        <v>291</v>
      </c>
      <c r="D19" s="20">
        <v>75</v>
      </c>
      <c r="E19" s="20" t="s">
        <v>189</v>
      </c>
      <c r="F19" s="26">
        <f>G19+H19+I19</f>
        <v>20.316</v>
      </c>
      <c r="G19" s="26">
        <v>7.579</v>
      </c>
      <c r="H19" s="26">
        <v>11.84</v>
      </c>
      <c r="I19" s="26">
        <v>0.897</v>
      </c>
      <c r="J19" s="25">
        <v>3389.14</v>
      </c>
      <c r="K19" s="26">
        <f>I19</f>
        <v>0.897</v>
      </c>
      <c r="L19" s="25">
        <f>J19</f>
        <v>3389.14</v>
      </c>
      <c r="M19" s="24">
        <f t="shared" si="0"/>
        <v>0.00026466891305758984</v>
      </c>
      <c r="N19" s="27">
        <v>334.3</v>
      </c>
      <c r="O19" s="150">
        <f t="shared" si="1"/>
        <v>0.0884788176351523</v>
      </c>
      <c r="P19" s="150">
        <f t="shared" si="2"/>
        <v>15.880134783455391</v>
      </c>
      <c r="Q19" s="162">
        <f t="shared" si="3"/>
        <v>5.3087290581091375</v>
      </c>
    </row>
    <row r="20" spans="1:17" s="17" customFormat="1" ht="11.25">
      <c r="A20" s="203"/>
      <c r="B20" s="20" t="s">
        <v>254</v>
      </c>
      <c r="C20" s="29" t="s">
        <v>224</v>
      </c>
      <c r="D20" s="30">
        <v>76</v>
      </c>
      <c r="E20" s="20" t="s">
        <v>189</v>
      </c>
      <c r="F20" s="26">
        <f>G20+H20+I20</f>
        <v>18.802999999999997</v>
      </c>
      <c r="G20" s="26">
        <v>5.355</v>
      </c>
      <c r="H20" s="26">
        <v>11.92</v>
      </c>
      <c r="I20" s="26">
        <v>1.528</v>
      </c>
      <c r="J20" s="25">
        <v>3987.52</v>
      </c>
      <c r="K20" s="26">
        <v>1.528</v>
      </c>
      <c r="L20" s="25">
        <v>3987.52</v>
      </c>
      <c r="M20" s="24">
        <f t="shared" si="0"/>
        <v>0.0003831955701789584</v>
      </c>
      <c r="N20" s="27">
        <v>234</v>
      </c>
      <c r="O20" s="150">
        <f t="shared" si="1"/>
        <v>0.08966776342187625</v>
      </c>
      <c r="P20" s="150">
        <f t="shared" si="2"/>
        <v>22.991734210737505</v>
      </c>
      <c r="Q20" s="162">
        <f t="shared" si="3"/>
        <v>5.380065805312576</v>
      </c>
    </row>
    <row r="21" spans="1:17" s="17" customFormat="1" ht="11.25">
      <c r="A21" s="203"/>
      <c r="B21" s="20" t="s">
        <v>254</v>
      </c>
      <c r="C21" s="29" t="s">
        <v>225</v>
      </c>
      <c r="D21" s="30">
        <v>28</v>
      </c>
      <c r="E21" s="20" t="s">
        <v>189</v>
      </c>
      <c r="F21" s="26">
        <f>G21+H21+I21</f>
        <v>6.638167</v>
      </c>
      <c r="G21" s="26">
        <v>1.954167</v>
      </c>
      <c r="H21" s="26">
        <v>4.08</v>
      </c>
      <c r="I21" s="26">
        <v>0.604</v>
      </c>
      <c r="J21" s="25">
        <v>1539.28</v>
      </c>
      <c r="K21" s="26">
        <v>0.604</v>
      </c>
      <c r="L21" s="25">
        <v>1539.28</v>
      </c>
      <c r="M21" s="24">
        <f t="shared" si="0"/>
        <v>0.0003923912478561405</v>
      </c>
      <c r="N21" s="27">
        <v>234</v>
      </c>
      <c r="O21" s="150">
        <f t="shared" si="1"/>
        <v>0.09181955199833688</v>
      </c>
      <c r="P21" s="150">
        <f t="shared" si="2"/>
        <v>23.54347487136843</v>
      </c>
      <c r="Q21" s="162">
        <f t="shared" si="3"/>
        <v>5.509173119900213</v>
      </c>
    </row>
    <row r="22" spans="1:17" s="17" customFormat="1" ht="11.25">
      <c r="A22" s="203"/>
      <c r="B22" s="20" t="s">
        <v>87</v>
      </c>
      <c r="C22" s="29" t="s">
        <v>29</v>
      </c>
      <c r="D22" s="20">
        <v>30</v>
      </c>
      <c r="E22" s="20">
        <v>1976</v>
      </c>
      <c r="F22" s="26">
        <v>8.5236</v>
      </c>
      <c r="G22" s="26">
        <v>2.1316</v>
      </c>
      <c r="H22" s="26">
        <v>3</v>
      </c>
      <c r="I22" s="26">
        <v>3.392</v>
      </c>
      <c r="J22" s="25">
        <v>1704.3</v>
      </c>
      <c r="K22" s="26">
        <v>0.6784</v>
      </c>
      <c r="L22" s="25">
        <v>1704.3</v>
      </c>
      <c r="M22" s="24">
        <f t="shared" si="0"/>
        <v>0.00039805198615267267</v>
      </c>
      <c r="N22" s="27">
        <v>247.321</v>
      </c>
      <c r="O22" s="150">
        <f t="shared" si="1"/>
        <v>0.09844661526726516</v>
      </c>
      <c r="P22" s="150">
        <f t="shared" si="2"/>
        <v>23.88311916916036</v>
      </c>
      <c r="Q22" s="162">
        <f t="shared" si="3"/>
        <v>5.906796916035909</v>
      </c>
    </row>
    <row r="23" spans="1:17" s="17" customFormat="1" ht="11.25">
      <c r="A23" s="203"/>
      <c r="B23" s="20" t="s">
        <v>215</v>
      </c>
      <c r="C23" s="29" t="s">
        <v>645</v>
      </c>
      <c r="D23" s="20">
        <v>64</v>
      </c>
      <c r="E23" s="20" t="s">
        <v>189</v>
      </c>
      <c r="F23" s="26">
        <v>16.91</v>
      </c>
      <c r="G23" s="26">
        <v>7.39</v>
      </c>
      <c r="H23" s="26">
        <v>8.52</v>
      </c>
      <c r="I23" s="26">
        <v>1</v>
      </c>
      <c r="J23" s="25">
        <v>2419.35</v>
      </c>
      <c r="K23" s="26">
        <f>I23/J23*L23</f>
        <v>0.9998553330439995</v>
      </c>
      <c r="L23" s="25">
        <v>2419</v>
      </c>
      <c r="M23" s="24">
        <f t="shared" si="0"/>
        <v>0.0004133341600016534</v>
      </c>
      <c r="N23" s="27">
        <v>278.713</v>
      </c>
      <c r="O23" s="150">
        <f t="shared" si="1"/>
        <v>0.11520160373654083</v>
      </c>
      <c r="P23" s="150">
        <f t="shared" si="2"/>
        <v>24.800049600099204</v>
      </c>
      <c r="Q23" s="162">
        <f t="shared" si="3"/>
        <v>6.9120962241924495</v>
      </c>
    </row>
    <row r="24" spans="1:17" s="17" customFormat="1" ht="11.25">
      <c r="A24" s="203"/>
      <c r="B24" s="20" t="s">
        <v>163</v>
      </c>
      <c r="C24" s="29" t="s">
        <v>129</v>
      </c>
      <c r="D24" s="20"/>
      <c r="E24" s="20">
        <v>2006</v>
      </c>
      <c r="F24" s="26">
        <v>3.793</v>
      </c>
      <c r="G24" s="26">
        <v>1.938</v>
      </c>
      <c r="H24" s="26">
        <v>0.91</v>
      </c>
      <c r="I24" s="26">
        <v>0.945</v>
      </c>
      <c r="J24" s="25">
        <v>2208.92</v>
      </c>
      <c r="K24" s="26">
        <v>0.945</v>
      </c>
      <c r="L24" s="25">
        <v>2208.92</v>
      </c>
      <c r="M24" s="24">
        <f t="shared" si="0"/>
        <v>0.00042781087590315625</v>
      </c>
      <c r="N24" s="27">
        <v>220.9</v>
      </c>
      <c r="O24" s="150">
        <f t="shared" si="1"/>
        <v>0.09450342248700722</v>
      </c>
      <c r="P24" s="150">
        <f t="shared" si="2"/>
        <v>25.668652554189375</v>
      </c>
      <c r="Q24" s="162">
        <f t="shared" si="3"/>
        <v>5.670205349220433</v>
      </c>
    </row>
    <row r="25" spans="1:17" s="17" customFormat="1" ht="11.25">
      <c r="A25" s="203"/>
      <c r="B25" s="20" t="s">
        <v>362</v>
      </c>
      <c r="C25" s="29" t="s">
        <v>653</v>
      </c>
      <c r="D25" s="20">
        <v>75</v>
      </c>
      <c r="E25" s="20">
        <v>1976</v>
      </c>
      <c r="F25" s="26">
        <v>21.42</v>
      </c>
      <c r="G25" s="26">
        <v>7.337</v>
      </c>
      <c r="H25" s="26">
        <v>12</v>
      </c>
      <c r="I25" s="26">
        <v>2.083</v>
      </c>
      <c r="J25" s="25">
        <v>3969.47</v>
      </c>
      <c r="K25" s="26">
        <v>2.083</v>
      </c>
      <c r="L25" s="25">
        <v>3969.47</v>
      </c>
      <c r="M25" s="24">
        <f t="shared" si="0"/>
        <v>0.0005247551940183451</v>
      </c>
      <c r="N25" s="27">
        <v>252.55</v>
      </c>
      <c r="O25" s="150">
        <f t="shared" si="1"/>
        <v>0.13252692424933307</v>
      </c>
      <c r="P25" s="150">
        <f t="shared" si="2"/>
        <v>31.485311641100708</v>
      </c>
      <c r="Q25" s="162">
        <f t="shared" si="3"/>
        <v>7.951615454959984</v>
      </c>
    </row>
    <row r="26" spans="1:17" s="17" customFormat="1" ht="11.25">
      <c r="A26" s="203"/>
      <c r="B26" s="20" t="s">
        <v>507</v>
      </c>
      <c r="C26" s="29" t="s">
        <v>456</v>
      </c>
      <c r="D26" s="20">
        <v>22</v>
      </c>
      <c r="E26" s="20" t="s">
        <v>189</v>
      </c>
      <c r="F26" s="26">
        <f>SUM(G26+H26+I26)</f>
        <v>6.4900020000000005</v>
      </c>
      <c r="G26" s="26">
        <v>2.7763400000000003</v>
      </c>
      <c r="H26" s="26">
        <v>3.060662</v>
      </c>
      <c r="I26" s="26">
        <v>0.653</v>
      </c>
      <c r="J26" s="25">
        <v>1230.47</v>
      </c>
      <c r="K26" s="26">
        <v>0.653</v>
      </c>
      <c r="L26" s="25">
        <v>1230.47</v>
      </c>
      <c r="M26" s="24">
        <f t="shared" si="0"/>
        <v>0.0005306915243768641</v>
      </c>
      <c r="N26" s="27">
        <v>242.96</v>
      </c>
      <c r="O26" s="150">
        <f t="shared" si="1"/>
        <v>0.1289368127626029</v>
      </c>
      <c r="P26" s="150">
        <f t="shared" si="2"/>
        <v>31.841491462611845</v>
      </c>
      <c r="Q26" s="162">
        <f t="shared" si="3"/>
        <v>7.736208765756174</v>
      </c>
    </row>
    <row r="27" spans="1:17" s="17" customFormat="1" ht="11.25">
      <c r="A27" s="203"/>
      <c r="B27" s="20" t="s">
        <v>96</v>
      </c>
      <c r="C27" s="29" t="s">
        <v>654</v>
      </c>
      <c r="D27" s="20">
        <v>40</v>
      </c>
      <c r="E27" s="20" t="s">
        <v>88</v>
      </c>
      <c r="F27" s="26">
        <f>+G27+H27+I27</f>
        <v>10.883998</v>
      </c>
      <c r="G27" s="26">
        <v>3.497832</v>
      </c>
      <c r="H27" s="26">
        <v>6.17</v>
      </c>
      <c r="I27" s="26">
        <v>1.216166</v>
      </c>
      <c r="J27" s="25">
        <v>2233.8</v>
      </c>
      <c r="K27" s="26">
        <v>1.216166</v>
      </c>
      <c r="L27" s="25">
        <v>2233.8</v>
      </c>
      <c r="M27" s="24">
        <f t="shared" si="0"/>
        <v>0.000544438177097323</v>
      </c>
      <c r="N27" s="27">
        <v>250.373</v>
      </c>
      <c r="O27" s="150">
        <f t="shared" si="1"/>
        <v>0.13631261971438804</v>
      </c>
      <c r="P27" s="150">
        <f t="shared" si="2"/>
        <v>32.66629062583938</v>
      </c>
      <c r="Q27" s="162">
        <f t="shared" si="3"/>
        <v>8.178757182863283</v>
      </c>
    </row>
    <row r="28" spans="1:17" s="17" customFormat="1" ht="11.25">
      <c r="A28" s="203"/>
      <c r="B28" s="20" t="s">
        <v>624</v>
      </c>
      <c r="C28" s="21" t="s">
        <v>602</v>
      </c>
      <c r="D28" s="22">
        <v>20</v>
      </c>
      <c r="E28" s="23" t="s">
        <v>189</v>
      </c>
      <c r="F28" s="26">
        <f>G28+H28+I28</f>
        <v>5.368</v>
      </c>
      <c r="G28" s="26">
        <v>1.53</v>
      </c>
      <c r="H28" s="26">
        <v>3.261</v>
      </c>
      <c r="I28" s="26">
        <v>0.577</v>
      </c>
      <c r="J28" s="25">
        <v>1055.4</v>
      </c>
      <c r="K28" s="26">
        <v>0.577</v>
      </c>
      <c r="L28" s="25">
        <v>1055.4</v>
      </c>
      <c r="M28" s="24">
        <f t="shared" si="0"/>
        <v>0.0005467121470532499</v>
      </c>
      <c r="N28" s="27">
        <v>201.98</v>
      </c>
      <c r="O28" s="150">
        <f t="shared" si="1"/>
        <v>0.1104249194618154</v>
      </c>
      <c r="P28" s="150">
        <f t="shared" si="2"/>
        <v>32.802728823195</v>
      </c>
      <c r="Q28" s="162">
        <f t="shared" si="3"/>
        <v>6.625495167708925</v>
      </c>
    </row>
    <row r="29" spans="1:17" s="17" customFormat="1" ht="16.5" customHeight="1">
      <c r="A29" s="203"/>
      <c r="B29" s="20" t="s">
        <v>362</v>
      </c>
      <c r="C29" s="29" t="s">
        <v>655</v>
      </c>
      <c r="D29" s="20">
        <v>45</v>
      </c>
      <c r="E29" s="20">
        <v>1973</v>
      </c>
      <c r="F29" s="26">
        <v>13.037</v>
      </c>
      <c r="G29" s="26">
        <v>4.536</v>
      </c>
      <c r="H29" s="26">
        <v>7.2</v>
      </c>
      <c r="I29" s="26">
        <v>1.301</v>
      </c>
      <c r="J29" s="25">
        <v>2317.75</v>
      </c>
      <c r="K29" s="26">
        <v>1.301</v>
      </c>
      <c r="L29" s="25">
        <v>2317.75</v>
      </c>
      <c r="M29" s="24">
        <f t="shared" si="0"/>
        <v>0.0005613202459281631</v>
      </c>
      <c r="N29" s="27">
        <v>252.55</v>
      </c>
      <c r="O29" s="150">
        <f t="shared" si="1"/>
        <v>0.1417614281091576</v>
      </c>
      <c r="P29" s="150">
        <f t="shared" si="2"/>
        <v>33.67921475568978</v>
      </c>
      <c r="Q29" s="162">
        <f t="shared" si="3"/>
        <v>8.505685686549453</v>
      </c>
    </row>
    <row r="30" spans="1:17" s="17" customFormat="1" ht="11.25">
      <c r="A30" s="203"/>
      <c r="B30" s="20" t="s">
        <v>362</v>
      </c>
      <c r="C30" s="29" t="s">
        <v>656</v>
      </c>
      <c r="D30" s="20">
        <v>36</v>
      </c>
      <c r="E30" s="20">
        <v>1991</v>
      </c>
      <c r="F30" s="26">
        <v>10.345</v>
      </c>
      <c r="G30" s="26">
        <v>3.259</v>
      </c>
      <c r="H30" s="26">
        <v>5.76</v>
      </c>
      <c r="I30" s="26">
        <v>1.326</v>
      </c>
      <c r="J30" s="25">
        <v>2333.9</v>
      </c>
      <c r="K30" s="26">
        <v>1.326</v>
      </c>
      <c r="L30" s="25">
        <v>2333.9</v>
      </c>
      <c r="M30" s="24">
        <f t="shared" si="0"/>
        <v>0.0005681477355499379</v>
      </c>
      <c r="N30" s="27">
        <v>252.55</v>
      </c>
      <c r="O30" s="150">
        <f t="shared" si="1"/>
        <v>0.1434857106131368</v>
      </c>
      <c r="P30" s="150">
        <f t="shared" si="2"/>
        <v>34.08886413299627</v>
      </c>
      <c r="Q30" s="162">
        <f t="shared" si="3"/>
        <v>8.609142636788208</v>
      </c>
    </row>
    <row r="31" spans="1:17" s="17" customFormat="1" ht="11.25">
      <c r="A31" s="203"/>
      <c r="B31" s="20" t="s">
        <v>362</v>
      </c>
      <c r="C31" s="29" t="s">
        <v>657</v>
      </c>
      <c r="D31" s="20">
        <v>54</v>
      </c>
      <c r="E31" s="20">
        <v>1981</v>
      </c>
      <c r="F31" s="26">
        <v>15.546</v>
      </c>
      <c r="G31" s="26">
        <v>5.183</v>
      </c>
      <c r="H31" s="26">
        <v>8.64</v>
      </c>
      <c r="I31" s="26">
        <v>1.723</v>
      </c>
      <c r="J31" s="25">
        <v>2964.61</v>
      </c>
      <c r="K31" s="26">
        <v>1.684</v>
      </c>
      <c r="L31" s="25">
        <v>2898.1</v>
      </c>
      <c r="M31" s="24">
        <f t="shared" si="0"/>
        <v>0.0005810703564404265</v>
      </c>
      <c r="N31" s="27">
        <v>252.55</v>
      </c>
      <c r="O31" s="150">
        <f t="shared" si="1"/>
        <v>0.14674931851902973</v>
      </c>
      <c r="P31" s="150">
        <f t="shared" si="2"/>
        <v>34.864221386425584</v>
      </c>
      <c r="Q31" s="162">
        <f t="shared" si="3"/>
        <v>8.80495911114178</v>
      </c>
    </row>
    <row r="32" spans="1:17" s="17" customFormat="1" ht="11.25">
      <c r="A32" s="203"/>
      <c r="B32" s="20" t="s">
        <v>507</v>
      </c>
      <c r="C32" s="29" t="s">
        <v>457</v>
      </c>
      <c r="D32" s="20">
        <v>18</v>
      </c>
      <c r="E32" s="20" t="s">
        <v>189</v>
      </c>
      <c r="F32" s="26">
        <f>SUM(G32+H32+I32)</f>
        <v>5.646006</v>
      </c>
      <c r="G32" s="26">
        <v>2.397</v>
      </c>
      <c r="H32" s="26">
        <v>2.6220060000000003</v>
      </c>
      <c r="I32" s="26">
        <v>0.627</v>
      </c>
      <c r="J32" s="25">
        <v>993.94</v>
      </c>
      <c r="K32" s="26">
        <v>0.627</v>
      </c>
      <c r="L32" s="25">
        <v>993.94</v>
      </c>
      <c r="M32" s="24">
        <f t="shared" si="0"/>
        <v>0.000630822786083667</v>
      </c>
      <c r="N32" s="27">
        <v>242.96</v>
      </c>
      <c r="O32" s="150">
        <f t="shared" si="1"/>
        <v>0.15326470410688772</v>
      </c>
      <c r="P32" s="150">
        <f t="shared" si="2"/>
        <v>37.84936716502002</v>
      </c>
      <c r="Q32" s="162">
        <f t="shared" si="3"/>
        <v>9.195882246413264</v>
      </c>
    </row>
    <row r="33" spans="1:17" s="17" customFormat="1" ht="11.25">
      <c r="A33" s="203"/>
      <c r="B33" s="20" t="s">
        <v>507</v>
      </c>
      <c r="C33" s="29" t="s">
        <v>458</v>
      </c>
      <c r="D33" s="20">
        <v>45</v>
      </c>
      <c r="E33" s="20">
        <v>1990</v>
      </c>
      <c r="F33" s="26">
        <f>SUM(G33+H33+I33)</f>
        <v>14.11</v>
      </c>
      <c r="G33" s="26">
        <v>5.3827</v>
      </c>
      <c r="H33" s="26">
        <v>7.2</v>
      </c>
      <c r="I33" s="26">
        <v>1.5272999999999999</v>
      </c>
      <c r="J33" s="25">
        <v>2325.7000000000003</v>
      </c>
      <c r="K33" s="26">
        <v>1.5272999999999999</v>
      </c>
      <c r="L33" s="25">
        <v>2325.7000000000003</v>
      </c>
      <c r="M33" s="24">
        <f t="shared" si="0"/>
        <v>0.0006567055080190909</v>
      </c>
      <c r="N33" s="27">
        <v>242.96</v>
      </c>
      <c r="O33" s="150">
        <f t="shared" si="1"/>
        <v>0.15955317022831833</v>
      </c>
      <c r="P33" s="150">
        <f t="shared" si="2"/>
        <v>39.402330481145455</v>
      </c>
      <c r="Q33" s="162">
        <f t="shared" si="3"/>
        <v>9.5731902136991</v>
      </c>
    </row>
    <row r="34" spans="1:17" s="17" customFormat="1" ht="11.25">
      <c r="A34" s="203"/>
      <c r="B34" s="20" t="s">
        <v>507</v>
      </c>
      <c r="C34" s="29" t="s">
        <v>459</v>
      </c>
      <c r="D34" s="20">
        <v>61</v>
      </c>
      <c r="E34" s="20">
        <v>1966</v>
      </c>
      <c r="F34" s="26">
        <f>SUM(G34+H34+I34)</f>
        <v>17.503</v>
      </c>
      <c r="G34" s="26">
        <v>6.102509</v>
      </c>
      <c r="H34" s="26">
        <v>9.6</v>
      </c>
      <c r="I34" s="26">
        <v>1.800491</v>
      </c>
      <c r="J34" s="25">
        <v>2708.28</v>
      </c>
      <c r="K34" s="26">
        <v>1.800491</v>
      </c>
      <c r="L34" s="25">
        <v>2708.28</v>
      </c>
      <c r="M34" s="24">
        <f t="shared" si="0"/>
        <v>0.0006648097685615962</v>
      </c>
      <c r="N34" s="27">
        <v>242.96</v>
      </c>
      <c r="O34" s="150">
        <f t="shared" si="1"/>
        <v>0.16152218136972543</v>
      </c>
      <c r="P34" s="150">
        <f t="shared" si="2"/>
        <v>39.88858611369577</v>
      </c>
      <c r="Q34" s="162">
        <f t="shared" si="3"/>
        <v>9.691330882183525</v>
      </c>
    </row>
    <row r="35" spans="1:17" s="17" customFormat="1" ht="11.25">
      <c r="A35" s="203"/>
      <c r="B35" s="20" t="s">
        <v>624</v>
      </c>
      <c r="C35" s="21" t="s">
        <v>786</v>
      </c>
      <c r="D35" s="22">
        <v>40</v>
      </c>
      <c r="E35" s="23" t="s">
        <v>189</v>
      </c>
      <c r="F35" s="26">
        <f>G35+H35+I35</f>
        <v>12.547999999999998</v>
      </c>
      <c r="G35" s="26">
        <v>4.59</v>
      </c>
      <c r="H35" s="26">
        <v>6.441</v>
      </c>
      <c r="I35" s="26">
        <v>1.517</v>
      </c>
      <c r="J35" s="25">
        <v>2281.7</v>
      </c>
      <c r="K35" s="26">
        <v>1.517</v>
      </c>
      <c r="L35" s="25">
        <v>2281.7</v>
      </c>
      <c r="M35" s="24">
        <f t="shared" si="0"/>
        <v>0.000664855151860455</v>
      </c>
      <c r="N35" s="27">
        <v>201.98</v>
      </c>
      <c r="O35" s="150">
        <f t="shared" si="1"/>
        <v>0.1342874435727747</v>
      </c>
      <c r="P35" s="150">
        <f t="shared" si="2"/>
        <v>39.8913091116273</v>
      </c>
      <c r="Q35" s="162">
        <f t="shared" si="3"/>
        <v>8.057246614366482</v>
      </c>
    </row>
    <row r="36" spans="1:17" s="17" customFormat="1" ht="11.25">
      <c r="A36" s="203"/>
      <c r="B36" s="20" t="s">
        <v>215</v>
      </c>
      <c r="C36" s="29" t="s">
        <v>188</v>
      </c>
      <c r="D36" s="20">
        <v>86</v>
      </c>
      <c r="E36" s="20">
        <v>2006</v>
      </c>
      <c r="F36" s="26">
        <v>16.08</v>
      </c>
      <c r="G36" s="26">
        <v>10.96</v>
      </c>
      <c r="H36" s="26">
        <v>1.64</v>
      </c>
      <c r="I36" s="26">
        <f>F36-G36-H36</f>
        <v>3.4799999999999978</v>
      </c>
      <c r="J36" s="25">
        <v>5056.92</v>
      </c>
      <c r="K36" s="26">
        <f>I36/J36*L36</f>
        <v>3.480055053273532</v>
      </c>
      <c r="L36" s="25">
        <v>5057</v>
      </c>
      <c r="M36" s="24">
        <f t="shared" si="0"/>
        <v>0.0006881659191760989</v>
      </c>
      <c r="N36" s="27">
        <v>278.713</v>
      </c>
      <c r="O36" s="150">
        <f t="shared" si="1"/>
        <v>0.19180078783132806</v>
      </c>
      <c r="P36" s="150">
        <f t="shared" si="2"/>
        <v>41.28995515056593</v>
      </c>
      <c r="Q36" s="162">
        <f t="shared" si="3"/>
        <v>11.508047269879684</v>
      </c>
    </row>
    <row r="37" spans="1:17" s="17" customFormat="1" ht="11.25">
      <c r="A37" s="203"/>
      <c r="B37" s="20" t="s">
        <v>362</v>
      </c>
      <c r="C37" s="29" t="s">
        <v>658</v>
      </c>
      <c r="D37" s="20">
        <v>54</v>
      </c>
      <c r="E37" s="20">
        <v>1976</v>
      </c>
      <c r="F37" s="26">
        <v>16.755</v>
      </c>
      <c r="G37" s="26">
        <v>6.116</v>
      </c>
      <c r="H37" s="26">
        <v>8.64</v>
      </c>
      <c r="I37" s="26">
        <v>1.999</v>
      </c>
      <c r="J37" s="25">
        <v>2897.91</v>
      </c>
      <c r="K37" s="26">
        <v>1.956</v>
      </c>
      <c r="L37" s="25">
        <v>2835.64</v>
      </c>
      <c r="M37" s="24">
        <f t="shared" si="0"/>
        <v>0.0006897913698494872</v>
      </c>
      <c r="N37" s="27">
        <v>252.55</v>
      </c>
      <c r="O37" s="150">
        <f t="shared" si="1"/>
        <v>0.174206810455488</v>
      </c>
      <c r="P37" s="150">
        <f t="shared" si="2"/>
        <v>41.38748219096924</v>
      </c>
      <c r="Q37" s="162">
        <f t="shared" si="3"/>
        <v>10.452408627329282</v>
      </c>
    </row>
    <row r="38" spans="1:17" s="17" customFormat="1" ht="11.25">
      <c r="A38" s="203"/>
      <c r="B38" s="20" t="s">
        <v>87</v>
      </c>
      <c r="C38" s="29" t="s">
        <v>30</v>
      </c>
      <c r="D38" s="20">
        <v>120</v>
      </c>
      <c r="E38" s="20">
        <v>1966</v>
      </c>
      <c r="F38" s="26">
        <v>26.1383</v>
      </c>
      <c r="G38" s="26">
        <v>6.833</v>
      </c>
      <c r="H38" s="26">
        <v>12</v>
      </c>
      <c r="I38" s="26">
        <v>7.3053</v>
      </c>
      <c r="J38" s="25">
        <v>5780.94</v>
      </c>
      <c r="K38" s="26">
        <v>4.3831</v>
      </c>
      <c r="L38" s="25">
        <v>5780.94</v>
      </c>
      <c r="M38" s="24">
        <f t="shared" si="0"/>
        <v>0.0007581984936705795</v>
      </c>
      <c r="N38" s="27">
        <v>247.321</v>
      </c>
      <c r="O38" s="150">
        <f t="shared" si="1"/>
        <v>0.1875184096531014</v>
      </c>
      <c r="P38" s="150">
        <f t="shared" si="2"/>
        <v>45.49190962023477</v>
      </c>
      <c r="Q38" s="162">
        <f t="shared" si="3"/>
        <v>11.251104579186084</v>
      </c>
    </row>
    <row r="39" spans="1:17" s="17" customFormat="1" ht="11.25">
      <c r="A39" s="203"/>
      <c r="B39" s="20" t="s">
        <v>254</v>
      </c>
      <c r="C39" s="29" t="s">
        <v>226</v>
      </c>
      <c r="D39" s="30">
        <v>11</v>
      </c>
      <c r="E39" s="20" t="s">
        <v>189</v>
      </c>
      <c r="F39" s="26">
        <f>G39+H39+I39</f>
        <v>0.7647970000000001</v>
      </c>
      <c r="G39" s="26">
        <v>0.306</v>
      </c>
      <c r="H39" s="26">
        <v>0.08</v>
      </c>
      <c r="I39" s="26">
        <v>0.37879700000000005</v>
      </c>
      <c r="J39" s="25">
        <v>496.78000000000003</v>
      </c>
      <c r="K39" s="26">
        <v>0.37879700000000005</v>
      </c>
      <c r="L39" s="25">
        <v>496.78000000000003</v>
      </c>
      <c r="M39" s="24">
        <f t="shared" si="0"/>
        <v>0.000762504529167841</v>
      </c>
      <c r="N39" s="27">
        <v>234</v>
      </c>
      <c r="O39" s="150">
        <f t="shared" si="1"/>
        <v>0.1784260598252748</v>
      </c>
      <c r="P39" s="150">
        <f t="shared" si="2"/>
        <v>45.75027175007046</v>
      </c>
      <c r="Q39" s="162">
        <f t="shared" si="3"/>
        <v>10.705563589516487</v>
      </c>
    </row>
    <row r="40" spans="1:17" s="17" customFormat="1" ht="22.5">
      <c r="A40" s="203"/>
      <c r="B40" s="20" t="s">
        <v>286</v>
      </c>
      <c r="C40" s="31" t="s">
        <v>660</v>
      </c>
      <c r="D40" s="32">
        <v>40</v>
      </c>
      <c r="E40" s="20" t="s">
        <v>189</v>
      </c>
      <c r="F40" s="33">
        <v>10.81</v>
      </c>
      <c r="G40" s="33">
        <v>2.35</v>
      </c>
      <c r="H40" s="33">
        <v>6.4</v>
      </c>
      <c r="I40" s="33">
        <v>2.06</v>
      </c>
      <c r="J40" s="34">
        <v>2612.13</v>
      </c>
      <c r="K40" s="33">
        <v>2.06</v>
      </c>
      <c r="L40" s="34">
        <v>2612.13</v>
      </c>
      <c r="M40" s="24">
        <f t="shared" si="0"/>
        <v>0.0007886284373289232</v>
      </c>
      <c r="N40" s="27">
        <v>220.4</v>
      </c>
      <c r="O40" s="150">
        <f t="shared" si="1"/>
        <v>0.17381370758729467</v>
      </c>
      <c r="P40" s="150">
        <f t="shared" si="2"/>
        <v>47.317706239735394</v>
      </c>
      <c r="Q40" s="162">
        <f t="shared" si="3"/>
        <v>10.42882245523768</v>
      </c>
    </row>
    <row r="41" spans="1:17" s="17" customFormat="1" ht="11.25">
      <c r="A41" s="203"/>
      <c r="B41" s="20" t="s">
        <v>362</v>
      </c>
      <c r="C41" s="29" t="s">
        <v>659</v>
      </c>
      <c r="D41" s="20">
        <v>30</v>
      </c>
      <c r="E41" s="20">
        <v>1987</v>
      </c>
      <c r="F41" s="26">
        <v>9.33</v>
      </c>
      <c r="G41" s="26">
        <v>3.26</v>
      </c>
      <c r="H41" s="26">
        <v>4.8</v>
      </c>
      <c r="I41" s="26">
        <v>1.27</v>
      </c>
      <c r="J41" s="25">
        <v>1595.47</v>
      </c>
      <c r="K41" s="26">
        <v>1.27</v>
      </c>
      <c r="L41" s="25">
        <v>1595.47</v>
      </c>
      <c r="M41" s="24">
        <f t="shared" si="0"/>
        <v>0.0007960036854343861</v>
      </c>
      <c r="N41" s="27">
        <v>252.55</v>
      </c>
      <c r="O41" s="150">
        <f t="shared" si="1"/>
        <v>0.20103073075645422</v>
      </c>
      <c r="P41" s="150">
        <f t="shared" si="2"/>
        <v>47.760221126063165</v>
      </c>
      <c r="Q41" s="162">
        <f t="shared" si="3"/>
        <v>12.061843845387253</v>
      </c>
    </row>
    <row r="42" spans="1:17" s="17" customFormat="1" ht="11.25">
      <c r="A42" s="203"/>
      <c r="B42" s="20" t="s">
        <v>507</v>
      </c>
      <c r="C42" s="29" t="s">
        <v>460</v>
      </c>
      <c r="D42" s="20">
        <v>41</v>
      </c>
      <c r="E42" s="20" t="s">
        <v>189</v>
      </c>
      <c r="F42" s="26">
        <f>SUM(G42+H42+I42)</f>
        <v>11.902000000000001</v>
      </c>
      <c r="G42" s="26">
        <v>3.6094690000000003</v>
      </c>
      <c r="H42" s="26">
        <v>6.4</v>
      </c>
      <c r="I42" s="26">
        <v>1.892531</v>
      </c>
      <c r="J42" s="25">
        <v>2286.35</v>
      </c>
      <c r="K42" s="26">
        <v>1.892531</v>
      </c>
      <c r="L42" s="25">
        <v>2286.35</v>
      </c>
      <c r="M42" s="24">
        <f t="shared" si="0"/>
        <v>0.0008277520939488705</v>
      </c>
      <c r="N42" s="27">
        <v>242.96</v>
      </c>
      <c r="O42" s="150">
        <f t="shared" si="1"/>
        <v>0.20111064874581758</v>
      </c>
      <c r="P42" s="150">
        <f t="shared" si="2"/>
        <v>49.665125636932224</v>
      </c>
      <c r="Q42" s="162">
        <f t="shared" si="3"/>
        <v>12.066638924749054</v>
      </c>
    </row>
    <row r="43" spans="1:17" s="17" customFormat="1" ht="11.25">
      <c r="A43" s="203"/>
      <c r="B43" s="20" t="s">
        <v>507</v>
      </c>
      <c r="C43" s="29" t="s">
        <v>461</v>
      </c>
      <c r="D43" s="20">
        <v>60</v>
      </c>
      <c r="E43" s="20">
        <v>1965</v>
      </c>
      <c r="F43" s="26">
        <f>SUM(G43+H43+I43)</f>
        <v>19.272</v>
      </c>
      <c r="G43" s="26">
        <v>7.462349000000001</v>
      </c>
      <c r="H43" s="26">
        <v>9.52</v>
      </c>
      <c r="I43" s="26">
        <v>2.289651</v>
      </c>
      <c r="J43" s="25">
        <v>2700.79</v>
      </c>
      <c r="K43" s="26">
        <v>2.289651</v>
      </c>
      <c r="L43" s="25">
        <v>2700.79</v>
      </c>
      <c r="M43" s="24">
        <f t="shared" si="0"/>
        <v>0.0008477708374216434</v>
      </c>
      <c r="N43" s="27">
        <v>242.96</v>
      </c>
      <c r="O43" s="150">
        <f t="shared" si="1"/>
        <v>0.20597440265996247</v>
      </c>
      <c r="P43" s="150">
        <f t="shared" si="2"/>
        <v>50.8662502452986</v>
      </c>
      <c r="Q43" s="162">
        <f t="shared" si="3"/>
        <v>12.358464159597748</v>
      </c>
    </row>
    <row r="44" spans="1:17" s="17" customFormat="1" ht="11.25">
      <c r="A44" s="203"/>
      <c r="B44" s="20" t="s">
        <v>254</v>
      </c>
      <c r="C44" s="29" t="s">
        <v>219</v>
      </c>
      <c r="D44" s="20">
        <v>15</v>
      </c>
      <c r="E44" s="20" t="s">
        <v>189</v>
      </c>
      <c r="F44" s="26">
        <f>I44+G44+H44</f>
        <v>4.309</v>
      </c>
      <c r="G44" s="26">
        <v>1.224</v>
      </c>
      <c r="H44" s="26">
        <v>2.4</v>
      </c>
      <c r="I44" s="26">
        <v>0.685</v>
      </c>
      <c r="J44" s="25">
        <v>807.07</v>
      </c>
      <c r="K44" s="26">
        <v>0.685</v>
      </c>
      <c r="L44" s="25">
        <v>807.07</v>
      </c>
      <c r="M44" s="24">
        <f t="shared" si="0"/>
        <v>0.0008487491791294436</v>
      </c>
      <c r="N44" s="27">
        <v>234</v>
      </c>
      <c r="O44" s="150">
        <f t="shared" si="1"/>
        <v>0.1986073079162898</v>
      </c>
      <c r="P44" s="150">
        <f t="shared" si="2"/>
        <v>50.924950747766616</v>
      </c>
      <c r="Q44" s="162">
        <f t="shared" si="3"/>
        <v>11.916438474977388</v>
      </c>
    </row>
    <row r="45" spans="1:17" s="17" customFormat="1" ht="11.25">
      <c r="A45" s="203"/>
      <c r="B45" s="20" t="s">
        <v>254</v>
      </c>
      <c r="C45" s="29" t="s">
        <v>227</v>
      </c>
      <c r="D45" s="30">
        <v>53</v>
      </c>
      <c r="E45" s="20" t="s">
        <v>189</v>
      </c>
      <c r="F45" s="26">
        <f>G45+H45+I45</f>
        <v>13.562999000000001</v>
      </c>
      <c r="G45" s="26">
        <v>3.162</v>
      </c>
      <c r="H45" s="26">
        <v>8.24</v>
      </c>
      <c r="I45" s="26">
        <v>2.160999</v>
      </c>
      <c r="J45" s="25">
        <v>2517.62</v>
      </c>
      <c r="K45" s="26">
        <v>2.160999</v>
      </c>
      <c r="L45" s="25">
        <v>2517.62</v>
      </c>
      <c r="M45" s="24">
        <f t="shared" si="0"/>
        <v>0.0008583499495555326</v>
      </c>
      <c r="N45" s="27">
        <v>234</v>
      </c>
      <c r="O45" s="150">
        <f t="shared" si="1"/>
        <v>0.20085388819599465</v>
      </c>
      <c r="P45" s="150">
        <f t="shared" si="2"/>
        <v>51.50099697333196</v>
      </c>
      <c r="Q45" s="162">
        <f t="shared" si="3"/>
        <v>12.051233291759678</v>
      </c>
    </row>
    <row r="46" spans="1:17" s="17" customFormat="1" ht="11.25">
      <c r="A46" s="203"/>
      <c r="B46" s="20" t="s">
        <v>163</v>
      </c>
      <c r="C46" s="29" t="s">
        <v>130</v>
      </c>
      <c r="D46" s="20"/>
      <c r="E46" s="20">
        <v>2007</v>
      </c>
      <c r="F46" s="26">
        <f>G46+H46+I46</f>
        <v>19.571</v>
      </c>
      <c r="G46" s="26">
        <v>6.19</v>
      </c>
      <c r="H46" s="26">
        <v>3.087</v>
      </c>
      <c r="I46" s="26">
        <v>10.294</v>
      </c>
      <c r="J46" s="25">
        <v>11940.39</v>
      </c>
      <c r="K46" s="26">
        <v>10.294</v>
      </c>
      <c r="L46" s="25">
        <v>11940.4</v>
      </c>
      <c r="M46" s="24">
        <f t="shared" si="0"/>
        <v>0.0008621151720210379</v>
      </c>
      <c r="N46" s="27">
        <v>220.9</v>
      </c>
      <c r="O46" s="150">
        <f t="shared" si="1"/>
        <v>0.19044124149944727</v>
      </c>
      <c r="P46" s="150">
        <f t="shared" si="2"/>
        <v>51.726910321262274</v>
      </c>
      <c r="Q46" s="162">
        <f t="shared" si="3"/>
        <v>11.426474489966838</v>
      </c>
    </row>
    <row r="47" spans="1:17" s="17" customFormat="1" ht="11.25">
      <c r="A47" s="203"/>
      <c r="B47" s="20" t="s">
        <v>507</v>
      </c>
      <c r="C47" s="29" t="s">
        <v>462</v>
      </c>
      <c r="D47" s="20">
        <v>28</v>
      </c>
      <c r="E47" s="20">
        <v>2011</v>
      </c>
      <c r="F47" s="26">
        <f>SUM(G47+H47+I47)</f>
        <v>6.505000000000001</v>
      </c>
      <c r="G47" s="26">
        <v>1.1332</v>
      </c>
      <c r="H47" s="26">
        <v>4.16</v>
      </c>
      <c r="I47" s="26">
        <v>1.2118</v>
      </c>
      <c r="J47" s="25">
        <v>1401.78</v>
      </c>
      <c r="K47" s="26">
        <v>1.2118</v>
      </c>
      <c r="L47" s="25">
        <v>1401.78</v>
      </c>
      <c r="M47" s="24">
        <f t="shared" si="0"/>
        <v>0.0008644723137724892</v>
      </c>
      <c r="N47" s="27">
        <v>242.96</v>
      </c>
      <c r="O47" s="150">
        <f t="shared" si="1"/>
        <v>0.21003219335416398</v>
      </c>
      <c r="P47" s="150">
        <f t="shared" si="2"/>
        <v>51.86833882634936</v>
      </c>
      <c r="Q47" s="162">
        <f t="shared" si="3"/>
        <v>12.60193160124984</v>
      </c>
    </row>
    <row r="48" spans="1:17" s="17" customFormat="1" ht="11.25">
      <c r="A48" s="203"/>
      <c r="B48" s="20" t="s">
        <v>661</v>
      </c>
      <c r="C48" s="31" t="s">
        <v>662</v>
      </c>
      <c r="D48" s="32">
        <v>54</v>
      </c>
      <c r="E48" s="20" t="s">
        <v>189</v>
      </c>
      <c r="F48" s="33">
        <v>17.45</v>
      </c>
      <c r="G48" s="33">
        <v>6.06</v>
      </c>
      <c r="H48" s="33">
        <v>8.64</v>
      </c>
      <c r="I48" s="33">
        <v>2.75</v>
      </c>
      <c r="J48" s="34">
        <v>2987.33</v>
      </c>
      <c r="K48" s="33">
        <v>2.75</v>
      </c>
      <c r="L48" s="34">
        <v>2987.33</v>
      </c>
      <c r="M48" s="24">
        <f t="shared" si="0"/>
        <v>0.0009205544750663636</v>
      </c>
      <c r="N48" s="27">
        <v>220.4</v>
      </c>
      <c r="O48" s="150">
        <f t="shared" si="1"/>
        <v>0.20289020630462654</v>
      </c>
      <c r="P48" s="150">
        <f t="shared" si="2"/>
        <v>55.23326850398182</v>
      </c>
      <c r="Q48" s="162">
        <f t="shared" si="3"/>
        <v>12.173412378277593</v>
      </c>
    </row>
    <row r="49" spans="1:17" s="17" customFormat="1" ht="11.25">
      <c r="A49" s="203"/>
      <c r="B49" s="20" t="s">
        <v>254</v>
      </c>
      <c r="C49" s="29" t="s">
        <v>218</v>
      </c>
      <c r="D49" s="20">
        <v>20</v>
      </c>
      <c r="E49" s="20" t="s">
        <v>189</v>
      </c>
      <c r="F49" s="26">
        <f>I49+G49+H49</f>
        <v>7.021000000000001</v>
      </c>
      <c r="G49" s="26">
        <v>2.652</v>
      </c>
      <c r="H49" s="26">
        <v>3.2</v>
      </c>
      <c r="I49" s="26">
        <v>1.169</v>
      </c>
      <c r="J49" s="25">
        <v>1239.08</v>
      </c>
      <c r="K49" s="26">
        <v>1.169</v>
      </c>
      <c r="L49" s="25">
        <v>1239.08</v>
      </c>
      <c r="M49" s="24">
        <f t="shared" si="0"/>
        <v>0.0009434419085127677</v>
      </c>
      <c r="N49" s="27">
        <v>234</v>
      </c>
      <c r="O49" s="150">
        <f t="shared" si="1"/>
        <v>0.22076540659198762</v>
      </c>
      <c r="P49" s="150">
        <f t="shared" si="2"/>
        <v>56.60651451076606</v>
      </c>
      <c r="Q49" s="162">
        <f t="shared" si="3"/>
        <v>13.245924395519257</v>
      </c>
    </row>
    <row r="50" spans="1:17" s="17" customFormat="1" ht="22.5">
      <c r="A50" s="203"/>
      <c r="B50" s="20" t="s">
        <v>286</v>
      </c>
      <c r="C50" s="174" t="s">
        <v>663</v>
      </c>
      <c r="D50" s="32">
        <v>20</v>
      </c>
      <c r="E50" s="20" t="s">
        <v>189</v>
      </c>
      <c r="F50" s="33">
        <v>5.35</v>
      </c>
      <c r="G50" s="33">
        <v>1.82</v>
      </c>
      <c r="H50" s="33">
        <v>2.68</v>
      </c>
      <c r="I50" s="33">
        <v>0.85</v>
      </c>
      <c r="J50" s="34">
        <v>899.93</v>
      </c>
      <c r="K50" s="33">
        <v>0.85</v>
      </c>
      <c r="L50" s="34">
        <v>899.93</v>
      </c>
      <c r="M50" s="24">
        <f t="shared" si="0"/>
        <v>0.0009445179069483183</v>
      </c>
      <c r="N50" s="27">
        <v>220.4</v>
      </c>
      <c r="O50" s="150">
        <f t="shared" si="1"/>
        <v>0.20817174669140937</v>
      </c>
      <c r="P50" s="150">
        <f t="shared" si="2"/>
        <v>56.6710744168991</v>
      </c>
      <c r="Q50" s="162">
        <f t="shared" si="3"/>
        <v>12.490304801484562</v>
      </c>
    </row>
    <row r="51" spans="1:17" s="17" customFormat="1" ht="11.25">
      <c r="A51" s="203"/>
      <c r="B51" s="20" t="s">
        <v>254</v>
      </c>
      <c r="C51" s="29" t="s">
        <v>220</v>
      </c>
      <c r="D51" s="20">
        <v>6</v>
      </c>
      <c r="E51" s="20">
        <v>2004</v>
      </c>
      <c r="F51" s="26">
        <v>3.009</v>
      </c>
      <c r="G51" s="26">
        <v>2.397</v>
      </c>
      <c r="H51" s="26">
        <v>0</v>
      </c>
      <c r="I51" s="26">
        <v>0.561</v>
      </c>
      <c r="J51" s="25">
        <v>1014.85</v>
      </c>
      <c r="K51" s="26">
        <v>0.561</v>
      </c>
      <c r="L51" s="25">
        <v>584.7</v>
      </c>
      <c r="M51" s="24">
        <f t="shared" si="0"/>
        <v>0.0009594663930220627</v>
      </c>
      <c r="N51" s="27">
        <v>234</v>
      </c>
      <c r="O51" s="150">
        <f t="shared" si="1"/>
        <v>0.22451513596716266</v>
      </c>
      <c r="P51" s="150">
        <f t="shared" si="2"/>
        <v>57.567983581323766</v>
      </c>
      <c r="Q51" s="162">
        <f t="shared" si="3"/>
        <v>13.470908158029761</v>
      </c>
    </row>
    <row r="52" spans="1:17" s="17" customFormat="1" ht="11.25">
      <c r="A52" s="203"/>
      <c r="B52" s="20" t="s">
        <v>215</v>
      </c>
      <c r="C52" s="29" t="s">
        <v>184</v>
      </c>
      <c r="D52" s="20">
        <v>60</v>
      </c>
      <c r="E52" s="20">
        <v>2005</v>
      </c>
      <c r="F52" s="26">
        <v>18.57</v>
      </c>
      <c r="G52" s="26">
        <v>10.17</v>
      </c>
      <c r="H52" s="26">
        <v>3.56</v>
      </c>
      <c r="I52" s="26">
        <f>F52-G52-H52</f>
        <v>4.84</v>
      </c>
      <c r="J52" s="25">
        <v>4933.47</v>
      </c>
      <c r="K52" s="26">
        <f>I52/J52*L52</f>
        <v>4.696305034792955</v>
      </c>
      <c r="L52" s="25">
        <v>4787</v>
      </c>
      <c r="M52" s="24">
        <f t="shared" si="0"/>
        <v>0.0009810539032364643</v>
      </c>
      <c r="N52" s="27">
        <v>278.713</v>
      </c>
      <c r="O52" s="150">
        <f t="shared" si="1"/>
        <v>0.2734324765327447</v>
      </c>
      <c r="P52" s="150">
        <f t="shared" si="2"/>
        <v>58.86323419418786</v>
      </c>
      <c r="Q52" s="162">
        <f t="shared" si="3"/>
        <v>16.405948591964684</v>
      </c>
    </row>
    <row r="53" spans="1:17" s="17" customFormat="1" ht="11.25">
      <c r="A53" s="203"/>
      <c r="B53" s="20" t="s">
        <v>87</v>
      </c>
      <c r="C53" s="29" t="s">
        <v>33</v>
      </c>
      <c r="D53" s="20">
        <v>63</v>
      </c>
      <c r="E53" s="20">
        <v>1982</v>
      </c>
      <c r="F53" s="26">
        <v>15.3977</v>
      </c>
      <c r="G53" s="26">
        <v>4.0238</v>
      </c>
      <c r="H53" s="26">
        <v>6</v>
      </c>
      <c r="I53" s="26">
        <v>5.3739</v>
      </c>
      <c r="J53" s="25">
        <v>3277.27</v>
      </c>
      <c r="K53" s="26">
        <v>3.2243</v>
      </c>
      <c r="L53" s="25">
        <v>3277.27</v>
      </c>
      <c r="M53" s="24">
        <f t="shared" si="0"/>
        <v>0.0009838371571460392</v>
      </c>
      <c r="N53" s="27">
        <v>247.321</v>
      </c>
      <c r="O53" s="150">
        <f t="shared" si="1"/>
        <v>0.24332358954251557</v>
      </c>
      <c r="P53" s="150">
        <f t="shared" si="2"/>
        <v>59.030229428762354</v>
      </c>
      <c r="Q53" s="162">
        <f t="shared" si="3"/>
        <v>14.599415372550933</v>
      </c>
    </row>
    <row r="54" spans="1:17" s="17" customFormat="1" ht="11.25">
      <c r="A54" s="203"/>
      <c r="B54" s="20" t="s">
        <v>599</v>
      </c>
      <c r="C54" s="28" t="s">
        <v>547</v>
      </c>
      <c r="D54" s="20">
        <v>62</v>
      </c>
      <c r="E54" s="20">
        <v>2007</v>
      </c>
      <c r="F54" s="26">
        <v>16.972</v>
      </c>
      <c r="G54" s="26">
        <v>13.003872</v>
      </c>
      <c r="H54" s="26">
        <v>0</v>
      </c>
      <c r="I54" s="26">
        <v>3.96813</v>
      </c>
      <c r="J54" s="25">
        <v>3936.72</v>
      </c>
      <c r="K54" s="26">
        <f>+I54</f>
        <v>3.96813</v>
      </c>
      <c r="L54" s="25">
        <v>3936.72</v>
      </c>
      <c r="M54" s="24">
        <f t="shared" si="0"/>
        <v>0.0010079787234042554</v>
      </c>
      <c r="N54" s="27">
        <v>269.557</v>
      </c>
      <c r="O54" s="150">
        <f t="shared" si="1"/>
        <v>0.2717077207446809</v>
      </c>
      <c r="P54" s="150">
        <f t="shared" si="2"/>
        <v>60.47872340425532</v>
      </c>
      <c r="Q54" s="162">
        <f t="shared" si="3"/>
        <v>16.30246324468085</v>
      </c>
    </row>
    <row r="55" spans="1:17" s="17" customFormat="1" ht="11.25">
      <c r="A55" s="203"/>
      <c r="B55" s="20" t="s">
        <v>507</v>
      </c>
      <c r="C55" s="29" t="s">
        <v>466</v>
      </c>
      <c r="D55" s="20">
        <v>31</v>
      </c>
      <c r="E55" s="20" t="s">
        <v>189</v>
      </c>
      <c r="F55" s="26">
        <f>SUM(G55+H55+I55)</f>
        <v>10.691</v>
      </c>
      <c r="G55" s="26">
        <v>4.36282</v>
      </c>
      <c r="H55" s="26">
        <v>4.8</v>
      </c>
      <c r="I55" s="26">
        <v>1.52818</v>
      </c>
      <c r="J55" s="25">
        <v>1511.9</v>
      </c>
      <c r="K55" s="26">
        <v>1.52818</v>
      </c>
      <c r="L55" s="25">
        <v>1511.9</v>
      </c>
      <c r="M55" s="24">
        <f t="shared" si="0"/>
        <v>0.0010107679079304187</v>
      </c>
      <c r="N55" s="27">
        <v>242.96</v>
      </c>
      <c r="O55" s="150">
        <f t="shared" si="1"/>
        <v>0.24557617091077452</v>
      </c>
      <c r="P55" s="150">
        <f t="shared" si="2"/>
        <v>60.64607447582512</v>
      </c>
      <c r="Q55" s="162">
        <f t="shared" si="3"/>
        <v>14.73457025464647</v>
      </c>
    </row>
    <row r="56" spans="1:17" s="17" customFormat="1" ht="11.25">
      <c r="A56" s="203"/>
      <c r="B56" s="20" t="s">
        <v>254</v>
      </c>
      <c r="C56" s="29" t="s">
        <v>216</v>
      </c>
      <c r="D56" s="20">
        <v>15</v>
      </c>
      <c r="E56" s="20" t="s">
        <v>189</v>
      </c>
      <c r="F56" s="26">
        <f>I56+G56+H56</f>
        <v>0.86</v>
      </c>
      <c r="G56" s="26">
        <v>0</v>
      </c>
      <c r="H56" s="26">
        <v>0</v>
      </c>
      <c r="I56" s="26">
        <v>0.86</v>
      </c>
      <c r="J56" s="25">
        <v>846.62</v>
      </c>
      <c r="K56" s="26">
        <v>0.86</v>
      </c>
      <c r="L56" s="25">
        <v>846.62</v>
      </c>
      <c r="M56" s="24">
        <f t="shared" si="0"/>
        <v>0.001015804020694054</v>
      </c>
      <c r="N56" s="27">
        <v>234</v>
      </c>
      <c r="O56" s="150">
        <f t="shared" si="1"/>
        <v>0.23769814084240865</v>
      </c>
      <c r="P56" s="150">
        <f t="shared" si="2"/>
        <v>60.94824124164324</v>
      </c>
      <c r="Q56" s="162">
        <f t="shared" si="3"/>
        <v>14.261888450544518</v>
      </c>
    </row>
    <row r="57" spans="1:17" s="17" customFormat="1" ht="11.25">
      <c r="A57" s="203"/>
      <c r="B57" s="20" t="s">
        <v>599</v>
      </c>
      <c r="C57" s="29" t="s">
        <v>550</v>
      </c>
      <c r="D57" s="20">
        <v>28</v>
      </c>
      <c r="E57" s="20">
        <v>2001</v>
      </c>
      <c r="F57" s="26">
        <v>12.876</v>
      </c>
      <c r="G57" s="26">
        <v>5.542137</v>
      </c>
      <c r="H57" s="26">
        <v>4.8</v>
      </c>
      <c r="I57" s="26">
        <v>2.533862</v>
      </c>
      <c r="J57" s="25">
        <v>2440.53</v>
      </c>
      <c r="K57" s="26">
        <f>+I57</f>
        <v>2.533862</v>
      </c>
      <c r="L57" s="25">
        <v>2440.53</v>
      </c>
      <c r="M57" s="24">
        <f t="shared" si="0"/>
        <v>0.0010382425128967888</v>
      </c>
      <c r="N57" s="27">
        <v>269.557</v>
      </c>
      <c r="O57" s="150">
        <f t="shared" si="1"/>
        <v>0.2798655370489197</v>
      </c>
      <c r="P57" s="150">
        <f t="shared" si="2"/>
        <v>62.29455077380733</v>
      </c>
      <c r="Q57" s="162">
        <f t="shared" si="3"/>
        <v>16.79193222293518</v>
      </c>
    </row>
    <row r="58" spans="1:17" s="17" customFormat="1" ht="11.25">
      <c r="A58" s="203"/>
      <c r="B58" s="20" t="s">
        <v>308</v>
      </c>
      <c r="C58" s="29" t="s">
        <v>292</v>
      </c>
      <c r="D58" s="20">
        <v>10</v>
      </c>
      <c r="E58" s="20" t="s">
        <v>189</v>
      </c>
      <c r="F58" s="26">
        <f>G58+H58+I58</f>
        <v>3.17</v>
      </c>
      <c r="G58" s="26">
        <v>0.865</v>
      </c>
      <c r="H58" s="26">
        <v>1.6</v>
      </c>
      <c r="I58" s="26">
        <v>0.705</v>
      </c>
      <c r="J58" s="25">
        <v>656.14</v>
      </c>
      <c r="K58" s="26">
        <v>0.647</v>
      </c>
      <c r="L58" s="25">
        <v>604.77</v>
      </c>
      <c r="M58" s="24">
        <f t="shared" si="0"/>
        <v>0.0010698281991500902</v>
      </c>
      <c r="N58" s="27">
        <v>334.3</v>
      </c>
      <c r="O58" s="150">
        <f t="shared" si="1"/>
        <v>0.3576435669758752</v>
      </c>
      <c r="P58" s="150">
        <f t="shared" si="2"/>
        <v>64.18969194900541</v>
      </c>
      <c r="Q58" s="162">
        <f t="shared" si="3"/>
        <v>21.458614018552506</v>
      </c>
    </row>
    <row r="59" spans="1:17" s="17" customFormat="1" ht="11.25">
      <c r="A59" s="203"/>
      <c r="B59" s="20" t="s">
        <v>507</v>
      </c>
      <c r="C59" s="29" t="s">
        <v>463</v>
      </c>
      <c r="D59" s="20">
        <v>60</v>
      </c>
      <c r="E59" s="20">
        <v>1963</v>
      </c>
      <c r="F59" s="26">
        <f>SUM(G59+H59+I59)</f>
        <v>18.525</v>
      </c>
      <c r="G59" s="26">
        <v>5.745777</v>
      </c>
      <c r="H59" s="26">
        <v>9.6</v>
      </c>
      <c r="I59" s="26">
        <v>3.1792230000000004</v>
      </c>
      <c r="J59" s="25">
        <v>2880.29</v>
      </c>
      <c r="K59" s="26">
        <v>3.1792230000000004</v>
      </c>
      <c r="L59" s="25">
        <v>2880.29</v>
      </c>
      <c r="M59" s="24">
        <f t="shared" si="0"/>
        <v>0.0011037857299091413</v>
      </c>
      <c r="N59" s="27">
        <v>242.96</v>
      </c>
      <c r="O59" s="150">
        <f t="shared" si="1"/>
        <v>0.26817578093872496</v>
      </c>
      <c r="P59" s="150">
        <f t="shared" si="2"/>
        <v>66.22714379454847</v>
      </c>
      <c r="Q59" s="162">
        <f t="shared" si="3"/>
        <v>16.090546856323495</v>
      </c>
    </row>
    <row r="60" spans="1:17" s="17" customFormat="1" ht="11.25">
      <c r="A60" s="203"/>
      <c r="B60" s="20" t="s">
        <v>215</v>
      </c>
      <c r="C60" s="29" t="s">
        <v>192</v>
      </c>
      <c r="D60" s="20">
        <v>39</v>
      </c>
      <c r="E60" s="20">
        <v>2007</v>
      </c>
      <c r="F60" s="26">
        <v>9.41</v>
      </c>
      <c r="G60" s="26">
        <v>6.27</v>
      </c>
      <c r="H60" s="26">
        <v>0.52</v>
      </c>
      <c r="I60" s="26">
        <f>F60-G60-H60</f>
        <v>2.6200000000000006</v>
      </c>
      <c r="J60" s="25">
        <v>2368.78</v>
      </c>
      <c r="K60" s="26">
        <f>I60/J60*L60</f>
        <v>2.6202433320105714</v>
      </c>
      <c r="L60" s="25">
        <v>2369</v>
      </c>
      <c r="M60" s="24">
        <f t="shared" si="0"/>
        <v>0.0011060545935038292</v>
      </c>
      <c r="N60" s="27">
        <v>278.713</v>
      </c>
      <c r="O60" s="150">
        <f t="shared" si="1"/>
        <v>0.30827179391923276</v>
      </c>
      <c r="P60" s="150">
        <f t="shared" si="2"/>
        <v>66.36327561022975</v>
      </c>
      <c r="Q60" s="162">
        <f t="shared" si="3"/>
        <v>18.496307635153965</v>
      </c>
    </row>
    <row r="61" spans="1:17" s="17" customFormat="1" ht="11.25">
      <c r="A61" s="203"/>
      <c r="B61" s="20" t="s">
        <v>215</v>
      </c>
      <c r="C61" s="29" t="s">
        <v>186</v>
      </c>
      <c r="D61" s="20">
        <v>118</v>
      </c>
      <c r="E61" s="20">
        <v>2007</v>
      </c>
      <c r="F61" s="26">
        <v>43.7</v>
      </c>
      <c r="G61" s="26">
        <v>22.08</v>
      </c>
      <c r="H61" s="26">
        <v>12.86</v>
      </c>
      <c r="I61" s="26">
        <f>F61-G61-H61</f>
        <v>8.760000000000005</v>
      </c>
      <c r="J61" s="25">
        <v>7736.38</v>
      </c>
      <c r="K61" s="26">
        <f>I61/J61*L61</f>
        <v>7.905806074675757</v>
      </c>
      <c r="L61" s="25">
        <v>6982</v>
      </c>
      <c r="M61" s="24">
        <f t="shared" si="0"/>
        <v>0.0011323125285986476</v>
      </c>
      <c r="N61" s="27">
        <v>278.713</v>
      </c>
      <c r="O61" s="150">
        <f t="shared" si="1"/>
        <v>0.3155902217833149</v>
      </c>
      <c r="P61" s="150">
        <f t="shared" si="2"/>
        <v>67.93875171591885</v>
      </c>
      <c r="Q61" s="162">
        <f t="shared" si="3"/>
        <v>18.935413306998893</v>
      </c>
    </row>
    <row r="62" spans="1:17" s="17" customFormat="1" ht="11.25">
      <c r="A62" s="203"/>
      <c r="B62" s="20" t="s">
        <v>540</v>
      </c>
      <c r="C62" s="29" t="s">
        <v>665</v>
      </c>
      <c r="D62" s="35"/>
      <c r="E62" s="30">
        <v>1992</v>
      </c>
      <c r="F62" s="26">
        <v>12.717999</v>
      </c>
      <c r="G62" s="26">
        <v>3.749406</v>
      </c>
      <c r="H62" s="26">
        <v>6.4</v>
      </c>
      <c r="I62" s="26">
        <v>2.568593</v>
      </c>
      <c r="J62" s="25">
        <v>2267.6400000000003</v>
      </c>
      <c r="K62" s="26">
        <f>I62</f>
        <v>2.568593</v>
      </c>
      <c r="L62" s="25">
        <f>J62</f>
        <v>2267.6400000000003</v>
      </c>
      <c r="M62" s="24">
        <f t="shared" si="0"/>
        <v>0.0011327163923726868</v>
      </c>
      <c r="N62" s="27">
        <v>213.53</v>
      </c>
      <c r="O62" s="150">
        <f t="shared" si="1"/>
        <v>0.24186893126333983</v>
      </c>
      <c r="P62" s="150">
        <f t="shared" si="2"/>
        <v>67.96298354236121</v>
      </c>
      <c r="Q62" s="162">
        <f t="shared" si="3"/>
        <v>14.51213587580039</v>
      </c>
    </row>
    <row r="63" spans="1:17" s="17" customFormat="1" ht="11.25">
      <c r="A63" s="203"/>
      <c r="B63" s="20" t="s">
        <v>362</v>
      </c>
      <c r="C63" s="29" t="s">
        <v>664</v>
      </c>
      <c r="D63" s="20">
        <v>30</v>
      </c>
      <c r="E63" s="20">
        <v>1980</v>
      </c>
      <c r="F63" s="26">
        <v>9.562</v>
      </c>
      <c r="G63" s="26">
        <v>3.067</v>
      </c>
      <c r="H63" s="26">
        <v>4.8</v>
      </c>
      <c r="I63" s="26">
        <v>1.695</v>
      </c>
      <c r="J63" s="25">
        <v>1495.88</v>
      </c>
      <c r="K63" s="26">
        <v>1.695</v>
      </c>
      <c r="L63" s="25">
        <v>1495.88</v>
      </c>
      <c r="M63" s="24">
        <f t="shared" si="0"/>
        <v>0.001133112281733829</v>
      </c>
      <c r="N63" s="27">
        <v>252.55</v>
      </c>
      <c r="O63" s="150">
        <f t="shared" si="1"/>
        <v>0.2861675067518785</v>
      </c>
      <c r="P63" s="150">
        <f t="shared" si="2"/>
        <v>67.98673690402973</v>
      </c>
      <c r="Q63" s="162">
        <f t="shared" si="3"/>
        <v>17.170050405112708</v>
      </c>
    </row>
    <row r="64" spans="1:17" s="17" customFormat="1" ht="11.25">
      <c r="A64" s="203"/>
      <c r="B64" s="20" t="s">
        <v>507</v>
      </c>
      <c r="C64" s="29" t="s">
        <v>467</v>
      </c>
      <c r="D64" s="20">
        <v>61</v>
      </c>
      <c r="E64" s="20">
        <v>1963</v>
      </c>
      <c r="F64" s="26">
        <f>SUM(G64+H64+I64)</f>
        <v>19.613</v>
      </c>
      <c r="G64" s="26">
        <v>6.7257690000000006</v>
      </c>
      <c r="H64" s="26">
        <v>9.6</v>
      </c>
      <c r="I64" s="26">
        <v>3.287231</v>
      </c>
      <c r="J64" s="25">
        <v>2878.92</v>
      </c>
      <c r="K64" s="26">
        <v>3.287231</v>
      </c>
      <c r="L64" s="25">
        <v>2878.92</v>
      </c>
      <c r="M64" s="24">
        <f t="shared" si="0"/>
        <v>0.001141827838217109</v>
      </c>
      <c r="N64" s="27">
        <v>242.96</v>
      </c>
      <c r="O64" s="150">
        <f t="shared" si="1"/>
        <v>0.2774184915732288</v>
      </c>
      <c r="P64" s="150">
        <f t="shared" si="2"/>
        <v>68.50967029302655</v>
      </c>
      <c r="Q64" s="162">
        <f t="shared" si="3"/>
        <v>16.645109494393733</v>
      </c>
    </row>
    <row r="65" spans="1:17" s="17" customFormat="1" ht="11.25">
      <c r="A65" s="203"/>
      <c r="B65" s="20" t="s">
        <v>507</v>
      </c>
      <c r="C65" s="29" t="s">
        <v>468</v>
      </c>
      <c r="D65" s="20">
        <v>45</v>
      </c>
      <c r="E65" s="20">
        <v>1977</v>
      </c>
      <c r="F65" s="26">
        <f>SUM(G65+H65+I65)</f>
        <v>15.993</v>
      </c>
      <c r="G65" s="26">
        <v>6.045849</v>
      </c>
      <c r="H65" s="26">
        <v>7.2</v>
      </c>
      <c r="I65" s="26">
        <v>2.747151</v>
      </c>
      <c r="J65" s="25">
        <v>2328.87</v>
      </c>
      <c r="K65" s="26">
        <v>2.747151</v>
      </c>
      <c r="L65" s="25">
        <v>2328.87</v>
      </c>
      <c r="M65" s="24">
        <f t="shared" si="0"/>
        <v>0.0011796068479563051</v>
      </c>
      <c r="N65" s="27">
        <v>242.96</v>
      </c>
      <c r="O65" s="150">
        <f t="shared" si="1"/>
        <v>0.2865972797794639</v>
      </c>
      <c r="P65" s="150">
        <f t="shared" si="2"/>
        <v>70.77641087737831</v>
      </c>
      <c r="Q65" s="162">
        <f t="shared" si="3"/>
        <v>17.195836786767835</v>
      </c>
    </row>
    <row r="66" spans="1:17" s="17" customFormat="1" ht="11.25">
      <c r="A66" s="203"/>
      <c r="B66" s="20" t="s">
        <v>624</v>
      </c>
      <c r="C66" s="21" t="s">
        <v>603</v>
      </c>
      <c r="D66" s="22">
        <v>36</v>
      </c>
      <c r="E66" s="23" t="s">
        <v>189</v>
      </c>
      <c r="F66" s="26">
        <f>G66+H66+I66</f>
        <v>11.715</v>
      </c>
      <c r="G66" s="26">
        <v>3.06</v>
      </c>
      <c r="H66" s="26">
        <v>5.87</v>
      </c>
      <c r="I66" s="26">
        <v>2.785</v>
      </c>
      <c r="J66" s="25">
        <v>2308.07</v>
      </c>
      <c r="K66" s="26">
        <v>2.693</v>
      </c>
      <c r="L66" s="25">
        <v>2235.48</v>
      </c>
      <c r="M66" s="24">
        <f t="shared" si="0"/>
        <v>0.001204662980657398</v>
      </c>
      <c r="N66" s="27">
        <v>201.98</v>
      </c>
      <c r="O66" s="150">
        <f t="shared" si="1"/>
        <v>0.24331782883318123</v>
      </c>
      <c r="P66" s="150">
        <f t="shared" si="2"/>
        <v>72.27977883944388</v>
      </c>
      <c r="Q66" s="162">
        <f t="shared" si="3"/>
        <v>14.599069729990873</v>
      </c>
    </row>
    <row r="67" spans="1:17" s="17" customFormat="1" ht="11.25">
      <c r="A67" s="203"/>
      <c r="B67" s="20" t="s">
        <v>507</v>
      </c>
      <c r="C67" s="29" t="s">
        <v>464</v>
      </c>
      <c r="D67" s="20">
        <v>62</v>
      </c>
      <c r="E67" s="20">
        <v>1964</v>
      </c>
      <c r="F67" s="26">
        <f>SUM(G67+H67+I67)</f>
        <v>17.921742</v>
      </c>
      <c r="G67" s="26">
        <v>5.04274</v>
      </c>
      <c r="H67" s="26">
        <v>9.6</v>
      </c>
      <c r="I67" s="26">
        <v>3.2790019999999998</v>
      </c>
      <c r="J67" s="25">
        <v>2701.1</v>
      </c>
      <c r="K67" s="26">
        <v>3.2790019999999998</v>
      </c>
      <c r="L67" s="25">
        <v>2701.1</v>
      </c>
      <c r="M67" s="24">
        <f t="shared" si="0"/>
        <v>0.001213950612713339</v>
      </c>
      <c r="N67" s="27">
        <v>242.96</v>
      </c>
      <c r="O67" s="150">
        <f t="shared" si="1"/>
        <v>0.2949414408648328</v>
      </c>
      <c r="P67" s="150">
        <f t="shared" si="2"/>
        <v>72.83703676280032</v>
      </c>
      <c r="Q67" s="162">
        <f t="shared" si="3"/>
        <v>17.696486451889967</v>
      </c>
    </row>
    <row r="68" spans="1:17" s="17" customFormat="1" ht="11.25">
      <c r="A68" s="203"/>
      <c r="B68" s="20" t="s">
        <v>507</v>
      </c>
      <c r="C68" s="29" t="s">
        <v>465</v>
      </c>
      <c r="D68" s="20">
        <v>40</v>
      </c>
      <c r="E68" s="20">
        <v>1974</v>
      </c>
      <c r="F68" s="26">
        <f>SUM(G68+H68+I68)</f>
        <v>14.421000000000001</v>
      </c>
      <c r="G68" s="26">
        <v>5.195949000000001</v>
      </c>
      <c r="H68" s="26">
        <v>6.4</v>
      </c>
      <c r="I68" s="26">
        <v>2.825051</v>
      </c>
      <c r="J68" s="25">
        <v>2221.43</v>
      </c>
      <c r="K68" s="26">
        <v>2.825051</v>
      </c>
      <c r="L68" s="25">
        <v>2221.43</v>
      </c>
      <c r="M68" s="24">
        <f t="shared" si="0"/>
        <v>0.0012717263204332346</v>
      </c>
      <c r="N68" s="27">
        <v>242.96</v>
      </c>
      <c r="O68" s="150">
        <f t="shared" si="1"/>
        <v>0.3089786268124587</v>
      </c>
      <c r="P68" s="150">
        <f t="shared" si="2"/>
        <v>76.30357922599407</v>
      </c>
      <c r="Q68" s="162">
        <f t="shared" si="3"/>
        <v>18.53871760874752</v>
      </c>
    </row>
    <row r="69" spans="1:17" s="17" customFormat="1" ht="11.25">
      <c r="A69" s="203"/>
      <c r="B69" s="20" t="s">
        <v>215</v>
      </c>
      <c r="C69" s="29" t="s">
        <v>646</v>
      </c>
      <c r="D69" s="20">
        <v>60</v>
      </c>
      <c r="E69" s="20">
        <v>1965</v>
      </c>
      <c r="F69" s="26">
        <v>21.64</v>
      </c>
      <c r="G69" s="26">
        <v>8.66</v>
      </c>
      <c r="H69" s="26">
        <v>9.52</v>
      </c>
      <c r="I69" s="26">
        <f>F69-G69-H69</f>
        <v>3.460000000000001</v>
      </c>
      <c r="J69" s="25">
        <v>2708.87</v>
      </c>
      <c r="K69" s="26">
        <f>I69/J69*L69</f>
        <v>3.4600383185608767</v>
      </c>
      <c r="L69" s="25">
        <v>2708.9</v>
      </c>
      <c r="M69" s="24">
        <f t="shared" si="0"/>
        <v>0.0012772853625312402</v>
      </c>
      <c r="N69" s="27">
        <v>278.71</v>
      </c>
      <c r="O69" s="150">
        <f t="shared" si="1"/>
        <v>0.35599220339108195</v>
      </c>
      <c r="P69" s="150">
        <f t="shared" si="2"/>
        <v>76.63712175187442</v>
      </c>
      <c r="Q69" s="162">
        <f t="shared" si="3"/>
        <v>21.35953220346492</v>
      </c>
    </row>
    <row r="70" spans="1:17" s="17" customFormat="1" ht="11.25">
      <c r="A70" s="203"/>
      <c r="B70" s="20" t="s">
        <v>362</v>
      </c>
      <c r="C70" s="29" t="s">
        <v>666</v>
      </c>
      <c r="D70" s="20">
        <v>34</v>
      </c>
      <c r="E70" s="20">
        <v>1983</v>
      </c>
      <c r="F70" s="26">
        <v>11.1</v>
      </c>
      <c r="G70" s="26">
        <v>3.203</v>
      </c>
      <c r="H70" s="26">
        <v>5.12</v>
      </c>
      <c r="I70" s="26">
        <v>2.777</v>
      </c>
      <c r="J70" s="25">
        <v>2162.72</v>
      </c>
      <c r="K70" s="26">
        <v>2.777</v>
      </c>
      <c r="L70" s="25">
        <v>2162.72</v>
      </c>
      <c r="M70" s="24">
        <f aca="true" t="shared" si="5" ref="M70:M133">K70/L70</f>
        <v>0.0012840312199452542</v>
      </c>
      <c r="N70" s="27">
        <v>252.55</v>
      </c>
      <c r="O70" s="150">
        <f aca="true" t="shared" si="6" ref="O70:O133">M70*N70</f>
        <v>0.32428208459717395</v>
      </c>
      <c r="P70" s="150">
        <f aca="true" t="shared" si="7" ref="P70:P133">M70*60*1000</f>
        <v>77.04187319671526</v>
      </c>
      <c r="Q70" s="162">
        <f aca="true" t="shared" si="8" ref="Q70:Q133">P70*N70/1000</f>
        <v>19.45692507583044</v>
      </c>
    </row>
    <row r="71" spans="1:17" s="17" customFormat="1" ht="11.25">
      <c r="A71" s="203"/>
      <c r="B71" s="20" t="s">
        <v>254</v>
      </c>
      <c r="C71" s="29" t="s">
        <v>228</v>
      </c>
      <c r="D71" s="30">
        <v>44</v>
      </c>
      <c r="E71" s="20" t="s">
        <v>189</v>
      </c>
      <c r="F71" s="26">
        <f>G71+H71+I71</f>
        <v>13.087446</v>
      </c>
      <c r="G71" s="26">
        <v>3.009</v>
      </c>
      <c r="H71" s="26">
        <v>7.04</v>
      </c>
      <c r="I71" s="26">
        <v>3.0384460000000004</v>
      </c>
      <c r="J71" s="25">
        <v>2361.19</v>
      </c>
      <c r="K71" s="26">
        <v>3.0384460000000004</v>
      </c>
      <c r="L71" s="25">
        <v>2361.19</v>
      </c>
      <c r="M71" s="24">
        <f t="shared" si="5"/>
        <v>0.0012868282518560558</v>
      </c>
      <c r="N71" s="27">
        <v>234</v>
      </c>
      <c r="O71" s="150">
        <f t="shared" si="6"/>
        <v>0.30111781093431705</v>
      </c>
      <c r="P71" s="150">
        <f t="shared" si="7"/>
        <v>77.20969511136335</v>
      </c>
      <c r="Q71" s="162">
        <f t="shared" si="8"/>
        <v>18.06706865605902</v>
      </c>
    </row>
    <row r="72" spans="1:17" s="17" customFormat="1" ht="11.25">
      <c r="A72" s="203"/>
      <c r="B72" s="20" t="s">
        <v>254</v>
      </c>
      <c r="C72" s="29" t="s">
        <v>229</v>
      </c>
      <c r="D72" s="30">
        <v>100</v>
      </c>
      <c r="E72" s="20" t="s">
        <v>189</v>
      </c>
      <c r="F72" s="26">
        <f>G72+H72+I72</f>
        <v>28.93791</v>
      </c>
      <c r="G72" s="26">
        <v>7.2119100000000005</v>
      </c>
      <c r="H72" s="26">
        <v>16</v>
      </c>
      <c r="I72" s="26">
        <v>5.726</v>
      </c>
      <c r="J72" s="25">
        <v>4428.2300000000005</v>
      </c>
      <c r="K72" s="26">
        <v>5.726</v>
      </c>
      <c r="L72" s="25">
        <v>4428.2300000000005</v>
      </c>
      <c r="M72" s="24">
        <f t="shared" si="5"/>
        <v>0.001293067433263403</v>
      </c>
      <c r="N72" s="27">
        <v>234</v>
      </c>
      <c r="O72" s="150">
        <f t="shared" si="6"/>
        <v>0.3025777793836363</v>
      </c>
      <c r="P72" s="150">
        <f t="shared" si="7"/>
        <v>77.58404599580417</v>
      </c>
      <c r="Q72" s="162">
        <f t="shared" si="8"/>
        <v>18.154666763018177</v>
      </c>
    </row>
    <row r="73" spans="1:17" s="17" customFormat="1" ht="11.25">
      <c r="A73" s="203"/>
      <c r="B73" s="20" t="s">
        <v>215</v>
      </c>
      <c r="C73" s="29" t="s">
        <v>191</v>
      </c>
      <c r="D73" s="20">
        <v>51</v>
      </c>
      <c r="E73" s="20">
        <v>2005</v>
      </c>
      <c r="F73" s="26">
        <v>11.97</v>
      </c>
      <c r="G73" s="26">
        <v>6.95</v>
      </c>
      <c r="H73" s="26">
        <v>1.03</v>
      </c>
      <c r="I73" s="26">
        <f>F73-G73-H73</f>
        <v>3.99</v>
      </c>
      <c r="J73" s="25">
        <v>3073.94</v>
      </c>
      <c r="K73" s="26">
        <f>I73/J73*L73</f>
        <v>3.896621274325459</v>
      </c>
      <c r="L73" s="25">
        <v>3002</v>
      </c>
      <c r="M73" s="24">
        <f t="shared" si="5"/>
        <v>0.001298008419162378</v>
      </c>
      <c r="N73" s="27">
        <v>278.713</v>
      </c>
      <c r="O73" s="150">
        <f t="shared" si="6"/>
        <v>0.3617718205300039</v>
      </c>
      <c r="P73" s="150">
        <f t="shared" si="7"/>
        <v>77.88050514974267</v>
      </c>
      <c r="Q73" s="162">
        <f t="shared" si="8"/>
        <v>21.70630923180023</v>
      </c>
    </row>
    <row r="74" spans="1:17" s="17" customFormat="1" ht="11.25">
      <c r="A74" s="203"/>
      <c r="B74" s="20" t="s">
        <v>386</v>
      </c>
      <c r="C74" s="29" t="s">
        <v>667</v>
      </c>
      <c r="D74" s="20">
        <v>34</v>
      </c>
      <c r="E74" s="20">
        <v>2009</v>
      </c>
      <c r="F74" s="26">
        <f>G74+H74+I74</f>
        <v>6.1112</v>
      </c>
      <c r="G74" s="26">
        <v>2.9037</v>
      </c>
      <c r="H74" s="26">
        <v>0</v>
      </c>
      <c r="I74" s="26">
        <v>3.2075</v>
      </c>
      <c r="J74" s="25">
        <v>2447.82</v>
      </c>
      <c r="K74" s="26">
        <v>3.2075</v>
      </c>
      <c r="L74" s="25">
        <v>2447.82</v>
      </c>
      <c r="M74" s="24">
        <f t="shared" si="5"/>
        <v>0.0013103496172104157</v>
      </c>
      <c r="N74" s="27">
        <v>169.5</v>
      </c>
      <c r="O74" s="150">
        <f t="shared" si="6"/>
        <v>0.22210426011716547</v>
      </c>
      <c r="P74" s="150">
        <f t="shared" si="7"/>
        <v>78.62097703262494</v>
      </c>
      <c r="Q74" s="162">
        <f t="shared" si="8"/>
        <v>13.326255607029927</v>
      </c>
    </row>
    <row r="75" spans="1:17" s="17" customFormat="1" ht="11.25">
      <c r="A75" s="203"/>
      <c r="B75" s="20" t="s">
        <v>87</v>
      </c>
      <c r="C75" s="29" t="s">
        <v>34</v>
      </c>
      <c r="D75" s="20">
        <v>24</v>
      </c>
      <c r="E75" s="20">
        <v>2012</v>
      </c>
      <c r="F75" s="26">
        <v>5.12</v>
      </c>
      <c r="G75" s="26">
        <v>2.55</v>
      </c>
      <c r="H75" s="26"/>
      <c r="I75" s="26">
        <v>2.57</v>
      </c>
      <c r="J75" s="25">
        <v>1449.76</v>
      </c>
      <c r="K75" s="26">
        <v>1.762</v>
      </c>
      <c r="L75" s="25">
        <v>1343.37</v>
      </c>
      <c r="M75" s="24">
        <f t="shared" si="5"/>
        <v>0.0013116267297914946</v>
      </c>
      <c r="N75" s="27">
        <v>247.321</v>
      </c>
      <c r="O75" s="150">
        <f t="shared" si="6"/>
        <v>0.3243928344387622</v>
      </c>
      <c r="P75" s="150">
        <f t="shared" si="7"/>
        <v>78.69760378748967</v>
      </c>
      <c r="Q75" s="162">
        <f t="shared" si="8"/>
        <v>19.463570066325733</v>
      </c>
    </row>
    <row r="76" spans="1:17" s="17" customFormat="1" ht="11.25">
      <c r="A76" s="203"/>
      <c r="B76" s="20" t="s">
        <v>362</v>
      </c>
      <c r="C76" s="29" t="s">
        <v>668</v>
      </c>
      <c r="D76" s="20">
        <v>51</v>
      </c>
      <c r="E76" s="20">
        <v>2007</v>
      </c>
      <c r="F76" s="26">
        <v>10.381</v>
      </c>
      <c r="G76" s="26">
        <v>5.78595</v>
      </c>
      <c r="H76" s="26">
        <v>0.69775</v>
      </c>
      <c r="I76" s="26">
        <v>3.8973</v>
      </c>
      <c r="J76" s="25">
        <v>2938.88</v>
      </c>
      <c r="K76" s="26">
        <v>3.897</v>
      </c>
      <c r="L76" s="25">
        <v>2938.88</v>
      </c>
      <c r="M76" s="24">
        <f t="shared" si="5"/>
        <v>0.0013260153527874564</v>
      </c>
      <c r="N76" s="27">
        <v>252.55</v>
      </c>
      <c r="O76" s="150">
        <f t="shared" si="6"/>
        <v>0.3348851773464721</v>
      </c>
      <c r="P76" s="150">
        <f t="shared" si="7"/>
        <v>79.56092116724739</v>
      </c>
      <c r="Q76" s="162">
        <f t="shared" si="8"/>
        <v>20.09311064078833</v>
      </c>
    </row>
    <row r="77" spans="1:17" s="17" customFormat="1" ht="11.25">
      <c r="A77" s="203"/>
      <c r="B77" s="20" t="s">
        <v>599</v>
      </c>
      <c r="C77" s="29" t="s">
        <v>551</v>
      </c>
      <c r="D77" s="20">
        <v>16</v>
      </c>
      <c r="E77" s="20">
        <v>2005</v>
      </c>
      <c r="F77" s="26">
        <v>6.357</v>
      </c>
      <c r="G77" s="26">
        <v>3.445987</v>
      </c>
      <c r="H77" s="26">
        <v>1.36</v>
      </c>
      <c r="I77" s="26">
        <v>1.55101</v>
      </c>
      <c r="J77" s="25">
        <v>1150.31</v>
      </c>
      <c r="K77" s="26">
        <f>+I77</f>
        <v>1.55101</v>
      </c>
      <c r="L77" s="25">
        <v>1150.31</v>
      </c>
      <c r="M77" s="24">
        <f t="shared" si="5"/>
        <v>0.0013483408820231069</v>
      </c>
      <c r="N77" s="27">
        <v>269.557</v>
      </c>
      <c r="O77" s="150">
        <f t="shared" si="6"/>
        <v>0.36345472313550264</v>
      </c>
      <c r="P77" s="150">
        <f t="shared" si="7"/>
        <v>80.9004529213864</v>
      </c>
      <c r="Q77" s="162">
        <f t="shared" si="8"/>
        <v>21.807283388130156</v>
      </c>
    </row>
    <row r="78" spans="1:17" s="17" customFormat="1" ht="11.25">
      <c r="A78" s="203"/>
      <c r="B78" s="20" t="s">
        <v>163</v>
      </c>
      <c r="C78" s="29" t="s">
        <v>131</v>
      </c>
      <c r="D78" s="20">
        <v>15</v>
      </c>
      <c r="E78" s="20">
        <v>1995</v>
      </c>
      <c r="F78" s="26">
        <v>8.741</v>
      </c>
      <c r="G78" s="26">
        <v>3.32581</v>
      </c>
      <c r="H78" s="26">
        <v>2.4</v>
      </c>
      <c r="I78" s="26">
        <v>3.052</v>
      </c>
      <c r="J78" s="25">
        <v>2185.32</v>
      </c>
      <c r="K78" s="26">
        <v>3.052</v>
      </c>
      <c r="L78" s="25">
        <v>2185.32</v>
      </c>
      <c r="M78" s="24">
        <f t="shared" si="5"/>
        <v>0.0013965918034887339</v>
      </c>
      <c r="N78" s="27">
        <v>220.9</v>
      </c>
      <c r="O78" s="150">
        <f t="shared" si="6"/>
        <v>0.3085071293906613</v>
      </c>
      <c r="P78" s="150">
        <f t="shared" si="7"/>
        <v>83.79550820932404</v>
      </c>
      <c r="Q78" s="162">
        <f t="shared" si="8"/>
        <v>18.510427763439683</v>
      </c>
    </row>
    <row r="79" spans="1:17" s="17" customFormat="1" ht="11.25">
      <c r="A79" s="203"/>
      <c r="B79" s="20" t="s">
        <v>286</v>
      </c>
      <c r="C79" s="31" t="s">
        <v>669</v>
      </c>
      <c r="D79" s="32">
        <v>45</v>
      </c>
      <c r="E79" s="20" t="s">
        <v>255</v>
      </c>
      <c r="F79" s="33">
        <v>15.64</v>
      </c>
      <c r="G79" s="33">
        <v>5.16</v>
      </c>
      <c r="H79" s="33">
        <v>7.2</v>
      </c>
      <c r="I79" s="33">
        <v>3.27</v>
      </c>
      <c r="J79" s="34">
        <v>2319.88</v>
      </c>
      <c r="K79" s="33">
        <v>3.27</v>
      </c>
      <c r="L79" s="34">
        <v>2319.88</v>
      </c>
      <c r="M79" s="24">
        <f t="shared" si="5"/>
        <v>0.001409555666672414</v>
      </c>
      <c r="N79" s="27">
        <v>220.4</v>
      </c>
      <c r="O79" s="150">
        <f t="shared" si="6"/>
        <v>0.3106660689346</v>
      </c>
      <c r="P79" s="150">
        <f t="shared" si="7"/>
        <v>84.57334000034483</v>
      </c>
      <c r="Q79" s="162">
        <f t="shared" si="8"/>
        <v>18.639964136076</v>
      </c>
    </row>
    <row r="80" spans="1:17" s="17" customFormat="1" ht="11.25">
      <c r="A80" s="203"/>
      <c r="B80" s="20" t="s">
        <v>386</v>
      </c>
      <c r="C80" s="29" t="s">
        <v>670</v>
      </c>
      <c r="D80" s="20">
        <v>30</v>
      </c>
      <c r="E80" s="20">
        <v>1974</v>
      </c>
      <c r="F80" s="26">
        <f>G80+H80+I80</f>
        <v>10.75</v>
      </c>
      <c r="G80" s="26">
        <v>3.5259</v>
      </c>
      <c r="H80" s="26">
        <v>4.8</v>
      </c>
      <c r="I80" s="26">
        <v>2.4241</v>
      </c>
      <c r="J80" s="25">
        <v>1717.43</v>
      </c>
      <c r="K80" s="26">
        <v>2.4241</v>
      </c>
      <c r="L80" s="25">
        <v>1717.43</v>
      </c>
      <c r="M80" s="24">
        <f t="shared" si="5"/>
        <v>0.0014114694630931101</v>
      </c>
      <c r="N80" s="27">
        <v>169.5</v>
      </c>
      <c r="O80" s="150">
        <f t="shared" si="6"/>
        <v>0.23924407399428216</v>
      </c>
      <c r="P80" s="150">
        <f t="shared" si="7"/>
        <v>84.6881677855866</v>
      </c>
      <c r="Q80" s="162">
        <f t="shared" si="8"/>
        <v>14.35464443965693</v>
      </c>
    </row>
    <row r="81" spans="1:17" s="17" customFormat="1" ht="11.25">
      <c r="A81" s="203"/>
      <c r="B81" s="20" t="s">
        <v>286</v>
      </c>
      <c r="C81" s="31" t="s">
        <v>671</v>
      </c>
      <c r="D81" s="32">
        <v>40</v>
      </c>
      <c r="E81" s="20" t="s">
        <v>189</v>
      </c>
      <c r="F81" s="33">
        <v>15.59</v>
      </c>
      <c r="G81" s="33">
        <v>5.66</v>
      </c>
      <c r="H81" s="33">
        <v>6.4</v>
      </c>
      <c r="I81" s="33">
        <v>3.53</v>
      </c>
      <c r="J81" s="34">
        <v>2495.71</v>
      </c>
      <c r="K81" s="33">
        <v>3.53</v>
      </c>
      <c r="L81" s="34">
        <v>2495.71</v>
      </c>
      <c r="M81" s="24">
        <f t="shared" si="5"/>
        <v>0.0014144271570014143</v>
      </c>
      <c r="N81" s="27">
        <v>220.4</v>
      </c>
      <c r="O81" s="150">
        <f t="shared" si="6"/>
        <v>0.3117397454031117</v>
      </c>
      <c r="P81" s="150">
        <f t="shared" si="7"/>
        <v>84.86562942008486</v>
      </c>
      <c r="Q81" s="162">
        <f t="shared" si="8"/>
        <v>18.704384724186703</v>
      </c>
    </row>
    <row r="82" spans="1:17" s="17" customFormat="1" ht="11.25">
      <c r="A82" s="203"/>
      <c r="B82" s="20" t="s">
        <v>411</v>
      </c>
      <c r="C82" s="29" t="s">
        <v>422</v>
      </c>
      <c r="D82" s="20">
        <v>48</v>
      </c>
      <c r="E82" s="20">
        <v>1966</v>
      </c>
      <c r="F82" s="26">
        <v>15.7</v>
      </c>
      <c r="G82" s="26">
        <v>5.108</v>
      </c>
      <c r="H82" s="26">
        <v>7.68</v>
      </c>
      <c r="I82" s="26">
        <v>2.857</v>
      </c>
      <c r="J82" s="25">
        <v>2013.8</v>
      </c>
      <c r="K82" s="26">
        <v>2.9</v>
      </c>
      <c r="L82" s="25">
        <v>2013.8</v>
      </c>
      <c r="M82" s="24">
        <f t="shared" si="5"/>
        <v>0.0014400635614261596</v>
      </c>
      <c r="N82" s="27">
        <v>210.2</v>
      </c>
      <c r="O82" s="150">
        <f t="shared" si="6"/>
        <v>0.3027013606117787</v>
      </c>
      <c r="P82" s="150">
        <f t="shared" si="7"/>
        <v>86.40381368556957</v>
      </c>
      <c r="Q82" s="162">
        <f t="shared" si="8"/>
        <v>18.162081636706723</v>
      </c>
    </row>
    <row r="83" spans="1:17" s="17" customFormat="1" ht="11.25">
      <c r="A83" s="203"/>
      <c r="B83" s="20" t="s">
        <v>362</v>
      </c>
      <c r="C83" s="29" t="s">
        <v>673</v>
      </c>
      <c r="D83" s="20">
        <v>21</v>
      </c>
      <c r="E83" s="20">
        <v>1987</v>
      </c>
      <c r="F83" s="26">
        <v>6.36</v>
      </c>
      <c r="G83" s="26">
        <v>1.381</v>
      </c>
      <c r="H83" s="26">
        <v>3.36</v>
      </c>
      <c r="I83" s="26">
        <v>1.619</v>
      </c>
      <c r="J83" s="25">
        <v>1097.1</v>
      </c>
      <c r="K83" s="26">
        <v>1.619</v>
      </c>
      <c r="L83" s="25">
        <v>1097.1</v>
      </c>
      <c r="M83" s="24">
        <f t="shared" si="5"/>
        <v>0.0014757086865372347</v>
      </c>
      <c r="N83" s="27">
        <v>252.55</v>
      </c>
      <c r="O83" s="150">
        <f t="shared" si="6"/>
        <v>0.37269022878497865</v>
      </c>
      <c r="P83" s="150">
        <f t="shared" si="7"/>
        <v>88.54252119223408</v>
      </c>
      <c r="Q83" s="162">
        <f t="shared" si="8"/>
        <v>22.361413727098714</v>
      </c>
    </row>
    <row r="84" spans="1:17" s="17" customFormat="1" ht="11.25">
      <c r="A84" s="203"/>
      <c r="B84" s="20" t="s">
        <v>362</v>
      </c>
      <c r="C84" s="29" t="s">
        <v>672</v>
      </c>
      <c r="D84" s="20">
        <v>68</v>
      </c>
      <c r="E84" s="20">
        <v>2008</v>
      </c>
      <c r="F84" s="26">
        <v>11.644</v>
      </c>
      <c r="G84" s="26">
        <v>3.443</v>
      </c>
      <c r="H84" s="26">
        <v>2.35111</v>
      </c>
      <c r="I84" s="26">
        <v>5.84988</v>
      </c>
      <c r="J84" s="25">
        <v>3891.06</v>
      </c>
      <c r="K84" s="26">
        <v>5.84988</v>
      </c>
      <c r="L84" s="25">
        <v>3891.06</v>
      </c>
      <c r="M84" s="24">
        <f t="shared" si="5"/>
        <v>0.0015034155217344373</v>
      </c>
      <c r="N84" s="27">
        <v>252.55</v>
      </c>
      <c r="O84" s="150">
        <f t="shared" si="6"/>
        <v>0.37968759001403213</v>
      </c>
      <c r="P84" s="150">
        <f t="shared" si="7"/>
        <v>90.20493130406624</v>
      </c>
      <c r="Q84" s="162">
        <f t="shared" si="8"/>
        <v>22.78125540084193</v>
      </c>
    </row>
    <row r="85" spans="1:17" s="17" customFormat="1" ht="11.25">
      <c r="A85" s="203"/>
      <c r="B85" s="20" t="s">
        <v>599</v>
      </c>
      <c r="C85" s="28" t="s">
        <v>548</v>
      </c>
      <c r="D85" s="20">
        <v>70</v>
      </c>
      <c r="E85" s="20">
        <v>2008</v>
      </c>
      <c r="F85" s="26">
        <v>19.236</v>
      </c>
      <c r="G85" s="26">
        <v>12.03294</v>
      </c>
      <c r="H85" s="26">
        <v>0</v>
      </c>
      <c r="I85" s="26">
        <v>7.203063</v>
      </c>
      <c r="J85" s="25">
        <v>4787.37</v>
      </c>
      <c r="K85" s="26">
        <f>+I85</f>
        <v>7.203063</v>
      </c>
      <c r="L85" s="25">
        <v>4787.37</v>
      </c>
      <c r="M85" s="24">
        <f t="shared" si="5"/>
        <v>0.0015045970961091372</v>
      </c>
      <c r="N85" s="27">
        <v>269.557</v>
      </c>
      <c r="O85" s="150">
        <f t="shared" si="6"/>
        <v>0.4055746794358907</v>
      </c>
      <c r="P85" s="150">
        <f t="shared" si="7"/>
        <v>90.27582576654824</v>
      </c>
      <c r="Q85" s="162">
        <f t="shared" si="8"/>
        <v>24.334480766153444</v>
      </c>
    </row>
    <row r="86" spans="1:17" s="17" customFormat="1" ht="11.25">
      <c r="A86" s="203"/>
      <c r="B86" s="20" t="s">
        <v>254</v>
      </c>
      <c r="C86" s="29" t="s">
        <v>230</v>
      </c>
      <c r="D86" s="30">
        <v>55</v>
      </c>
      <c r="E86" s="20" t="s">
        <v>189</v>
      </c>
      <c r="F86" s="26">
        <f>G86+H86+I86</f>
        <v>16.42</v>
      </c>
      <c r="G86" s="26">
        <v>4.029</v>
      </c>
      <c r="H86" s="26">
        <v>8.56</v>
      </c>
      <c r="I86" s="26">
        <v>3.831</v>
      </c>
      <c r="J86" s="25">
        <v>2537.7200000000003</v>
      </c>
      <c r="K86" s="26">
        <v>3.831</v>
      </c>
      <c r="L86" s="25">
        <v>2537.7200000000003</v>
      </c>
      <c r="M86" s="24">
        <f t="shared" si="5"/>
        <v>0.001509622811027221</v>
      </c>
      <c r="N86" s="27">
        <v>234</v>
      </c>
      <c r="O86" s="150">
        <f t="shared" si="6"/>
        <v>0.3532517377803697</v>
      </c>
      <c r="P86" s="150">
        <f t="shared" si="7"/>
        <v>90.57736866163327</v>
      </c>
      <c r="Q86" s="162">
        <f t="shared" si="8"/>
        <v>21.195104266822185</v>
      </c>
    </row>
    <row r="87" spans="1:17" s="17" customFormat="1" ht="11.25">
      <c r="A87" s="203"/>
      <c r="B87" s="20" t="s">
        <v>215</v>
      </c>
      <c r="C87" s="29" t="s">
        <v>185</v>
      </c>
      <c r="D87" s="20">
        <v>18</v>
      </c>
      <c r="E87" s="20">
        <v>2006</v>
      </c>
      <c r="F87" s="26">
        <v>7.44</v>
      </c>
      <c r="G87" s="26">
        <v>3.69</v>
      </c>
      <c r="H87" s="26">
        <v>0.74</v>
      </c>
      <c r="I87" s="26">
        <f>F87-G87-H87</f>
        <v>3.0100000000000007</v>
      </c>
      <c r="J87" s="25">
        <v>1988.27</v>
      </c>
      <c r="K87" s="26">
        <f>I87/J87*L87</f>
        <v>2.2920126542169834</v>
      </c>
      <c r="L87" s="25">
        <v>1514</v>
      </c>
      <c r="M87" s="24">
        <f t="shared" si="5"/>
        <v>0.0015138788997470169</v>
      </c>
      <c r="N87" s="27">
        <v>278.713</v>
      </c>
      <c r="O87" s="150">
        <f t="shared" si="6"/>
        <v>0.42193772978519034</v>
      </c>
      <c r="P87" s="150">
        <f t="shared" si="7"/>
        <v>90.83273398482102</v>
      </c>
      <c r="Q87" s="162">
        <f t="shared" si="8"/>
        <v>25.316263787111424</v>
      </c>
    </row>
    <row r="88" spans="1:17" s="17" customFormat="1" ht="11.25">
      <c r="A88" s="203"/>
      <c r="B88" s="20" t="s">
        <v>96</v>
      </c>
      <c r="C88" s="29" t="s">
        <v>90</v>
      </c>
      <c r="D88" s="20">
        <v>25</v>
      </c>
      <c r="E88" s="20" t="s">
        <v>88</v>
      </c>
      <c r="F88" s="26">
        <f>+G88+H88+I88</f>
        <v>4.97666</v>
      </c>
      <c r="G88" s="26">
        <v>1.07666</v>
      </c>
      <c r="H88" s="26">
        <v>1.86</v>
      </c>
      <c r="I88" s="26">
        <v>2.04</v>
      </c>
      <c r="J88" s="25">
        <v>1312.39</v>
      </c>
      <c r="K88" s="26">
        <v>2.04</v>
      </c>
      <c r="L88" s="25">
        <v>1312.39</v>
      </c>
      <c r="M88" s="24">
        <f t="shared" si="5"/>
        <v>0.0015544159891495667</v>
      </c>
      <c r="N88" s="27">
        <v>250.373</v>
      </c>
      <c r="O88" s="150">
        <f t="shared" si="6"/>
        <v>0.38918379445134443</v>
      </c>
      <c r="P88" s="150">
        <f t="shared" si="7"/>
        <v>93.264959348974</v>
      </c>
      <c r="Q88" s="162">
        <f t="shared" si="8"/>
        <v>23.35102766708067</v>
      </c>
    </row>
    <row r="89" spans="1:17" s="17" customFormat="1" ht="11.25">
      <c r="A89" s="203"/>
      <c r="B89" s="20" t="s">
        <v>386</v>
      </c>
      <c r="C89" s="29" t="s">
        <v>387</v>
      </c>
      <c r="D89" s="20">
        <v>20</v>
      </c>
      <c r="E89" s="20" t="s">
        <v>189</v>
      </c>
      <c r="F89" s="26">
        <f>G89+H89+I89</f>
        <v>7</v>
      </c>
      <c r="G89" s="26">
        <v>2.1832</v>
      </c>
      <c r="H89" s="26">
        <v>3.2</v>
      </c>
      <c r="I89" s="26">
        <v>1.6168</v>
      </c>
      <c r="J89" s="25">
        <v>1035.75</v>
      </c>
      <c r="K89" s="26">
        <v>1.6168</v>
      </c>
      <c r="L89" s="25">
        <v>1035.75</v>
      </c>
      <c r="M89" s="24">
        <f t="shared" si="5"/>
        <v>0.0015609944484672943</v>
      </c>
      <c r="N89" s="27">
        <v>169.5</v>
      </c>
      <c r="O89" s="150">
        <f t="shared" si="6"/>
        <v>0.2645885590152064</v>
      </c>
      <c r="P89" s="150">
        <f t="shared" si="7"/>
        <v>93.65966690803766</v>
      </c>
      <c r="Q89" s="162">
        <f t="shared" si="8"/>
        <v>15.875313540912384</v>
      </c>
    </row>
    <row r="90" spans="1:17" s="17" customFormat="1" ht="11.25">
      <c r="A90" s="203"/>
      <c r="B90" s="20" t="s">
        <v>87</v>
      </c>
      <c r="C90" s="29" t="s">
        <v>35</v>
      </c>
      <c r="D90" s="20">
        <v>80</v>
      </c>
      <c r="E90" s="20">
        <v>1970</v>
      </c>
      <c r="F90" s="26">
        <v>20</v>
      </c>
      <c r="G90" s="26">
        <v>5.8869</v>
      </c>
      <c r="H90" s="26">
        <v>8</v>
      </c>
      <c r="I90" s="26">
        <v>6.1131</v>
      </c>
      <c r="J90" s="25">
        <v>3877.54</v>
      </c>
      <c r="K90" s="26">
        <v>6.1131</v>
      </c>
      <c r="L90" s="25">
        <v>3877.54</v>
      </c>
      <c r="M90" s="24">
        <f t="shared" si="5"/>
        <v>0.001576540796484369</v>
      </c>
      <c r="N90" s="27">
        <v>247.321</v>
      </c>
      <c r="O90" s="150">
        <f t="shared" si="6"/>
        <v>0.3899116463273106</v>
      </c>
      <c r="P90" s="150">
        <f t="shared" si="7"/>
        <v>94.59244778906215</v>
      </c>
      <c r="Q90" s="162">
        <f t="shared" si="8"/>
        <v>23.394698779638638</v>
      </c>
    </row>
    <row r="91" spans="1:17" s="17" customFormat="1" ht="11.25">
      <c r="A91" s="203"/>
      <c r="B91" s="20" t="s">
        <v>507</v>
      </c>
      <c r="C91" s="29" t="s">
        <v>469</v>
      </c>
      <c r="D91" s="20">
        <v>50</v>
      </c>
      <c r="E91" s="20" t="s">
        <v>189</v>
      </c>
      <c r="F91" s="26">
        <f>SUM(G91+H91+I91)</f>
        <v>16.310000000000002</v>
      </c>
      <c r="G91" s="26">
        <v>4.19284</v>
      </c>
      <c r="H91" s="26">
        <v>8</v>
      </c>
      <c r="I91" s="26">
        <v>4.11716</v>
      </c>
      <c r="J91" s="25">
        <v>2580.08</v>
      </c>
      <c r="K91" s="26">
        <v>4.11716</v>
      </c>
      <c r="L91" s="25">
        <v>2580.08</v>
      </c>
      <c r="M91" s="24">
        <f t="shared" si="5"/>
        <v>0.0015957489690242165</v>
      </c>
      <c r="N91" s="27">
        <v>242.96</v>
      </c>
      <c r="O91" s="150">
        <f t="shared" si="6"/>
        <v>0.38770316951412365</v>
      </c>
      <c r="P91" s="150">
        <f t="shared" si="7"/>
        <v>95.74493814145299</v>
      </c>
      <c r="Q91" s="162">
        <f t="shared" si="8"/>
        <v>23.26219017084742</v>
      </c>
    </row>
    <row r="92" spans="1:17" s="17" customFormat="1" ht="11.25">
      <c r="A92" s="203"/>
      <c r="B92" s="20" t="s">
        <v>308</v>
      </c>
      <c r="C92" s="29" t="s">
        <v>290</v>
      </c>
      <c r="D92" s="20">
        <v>8</v>
      </c>
      <c r="E92" s="20" t="s">
        <v>189</v>
      </c>
      <c r="F92" s="26">
        <f>G92+H92+I92</f>
        <v>2.481</v>
      </c>
      <c r="G92" s="26">
        <v>0.799</v>
      </c>
      <c r="H92" s="26">
        <v>0.64</v>
      </c>
      <c r="I92" s="26">
        <v>1.042</v>
      </c>
      <c r="J92" s="25">
        <v>633.84</v>
      </c>
      <c r="K92" s="26">
        <f>I92</f>
        <v>1.042</v>
      </c>
      <c r="L92" s="25">
        <f>J92</f>
        <v>633.84</v>
      </c>
      <c r="M92" s="24">
        <f t="shared" si="5"/>
        <v>0.0016439479994951407</v>
      </c>
      <c r="N92" s="27">
        <v>334.3</v>
      </c>
      <c r="O92" s="150">
        <f t="shared" si="6"/>
        <v>0.5495718162312255</v>
      </c>
      <c r="P92" s="150">
        <f t="shared" si="7"/>
        <v>98.63687996970845</v>
      </c>
      <c r="Q92" s="162">
        <f t="shared" si="8"/>
        <v>32.97430897387353</v>
      </c>
    </row>
    <row r="93" spans="1:17" s="17" customFormat="1" ht="11.25">
      <c r="A93" s="203"/>
      <c r="B93" s="20" t="s">
        <v>308</v>
      </c>
      <c r="C93" s="29" t="s">
        <v>287</v>
      </c>
      <c r="D93" s="20">
        <v>23</v>
      </c>
      <c r="E93" s="20">
        <v>2009</v>
      </c>
      <c r="F93" s="26">
        <f>G93+H93+I93</f>
        <v>5.861000000000001</v>
      </c>
      <c r="G93" s="26">
        <v>2.145</v>
      </c>
      <c r="H93" s="26">
        <v>1.84</v>
      </c>
      <c r="I93" s="26">
        <v>1.876</v>
      </c>
      <c r="J93" s="25">
        <v>1098.31</v>
      </c>
      <c r="K93" s="26">
        <f>I93</f>
        <v>1.876</v>
      </c>
      <c r="L93" s="25">
        <f>J93</f>
        <v>1098.31</v>
      </c>
      <c r="M93" s="24">
        <f t="shared" si="5"/>
        <v>0.001708078775573381</v>
      </c>
      <c r="N93" s="27">
        <v>334.3</v>
      </c>
      <c r="O93" s="150">
        <f t="shared" si="6"/>
        <v>0.5710107346741813</v>
      </c>
      <c r="P93" s="150">
        <f t="shared" si="7"/>
        <v>102.48472653440285</v>
      </c>
      <c r="Q93" s="162">
        <f t="shared" si="8"/>
        <v>34.260644080450874</v>
      </c>
    </row>
    <row r="94" spans="1:17" s="17" customFormat="1" ht="11.25">
      <c r="A94" s="203"/>
      <c r="B94" s="20" t="s">
        <v>599</v>
      </c>
      <c r="C94" s="29" t="s">
        <v>552</v>
      </c>
      <c r="D94" s="20">
        <v>46</v>
      </c>
      <c r="E94" s="20">
        <v>2007</v>
      </c>
      <c r="F94" s="26">
        <v>15.969</v>
      </c>
      <c r="G94" s="26">
        <v>7.46426</v>
      </c>
      <c r="H94" s="26">
        <v>3.68</v>
      </c>
      <c r="I94" s="26">
        <v>4.824744</v>
      </c>
      <c r="J94" s="25">
        <v>2821.98</v>
      </c>
      <c r="K94" s="26">
        <f>+I94</f>
        <v>4.824744</v>
      </c>
      <c r="L94" s="25">
        <v>2821.98</v>
      </c>
      <c r="M94" s="24">
        <f t="shared" si="5"/>
        <v>0.0017097016988072205</v>
      </c>
      <c r="N94" s="27">
        <v>269.557</v>
      </c>
      <c r="O94" s="150">
        <f t="shared" si="6"/>
        <v>0.46086206082537795</v>
      </c>
      <c r="P94" s="150">
        <f t="shared" si="7"/>
        <v>102.58210192843323</v>
      </c>
      <c r="Q94" s="162">
        <f t="shared" si="8"/>
        <v>27.65172364952268</v>
      </c>
    </row>
    <row r="95" spans="1:17" s="17" customFormat="1" ht="11.25">
      <c r="A95" s="203"/>
      <c r="B95" s="20" t="s">
        <v>215</v>
      </c>
      <c r="C95" s="29" t="s">
        <v>648</v>
      </c>
      <c r="D95" s="20">
        <v>72</v>
      </c>
      <c r="E95" s="20">
        <v>2005</v>
      </c>
      <c r="F95" s="26">
        <v>24.57</v>
      </c>
      <c r="G95" s="26">
        <v>15.3</v>
      </c>
      <c r="H95" s="26">
        <v>0.06</v>
      </c>
      <c r="I95" s="26">
        <v>9.21</v>
      </c>
      <c r="J95" s="25">
        <v>5350</v>
      </c>
      <c r="K95" s="26">
        <f>I95/J95*L95</f>
        <v>9.21</v>
      </c>
      <c r="L95" s="25">
        <v>5350</v>
      </c>
      <c r="M95" s="24">
        <f t="shared" si="5"/>
        <v>0.0017214953271028038</v>
      </c>
      <c r="N95" s="27">
        <v>278.713</v>
      </c>
      <c r="O95" s="150">
        <f t="shared" si="6"/>
        <v>0.4798031271028038</v>
      </c>
      <c r="P95" s="150">
        <f t="shared" si="7"/>
        <v>103.28971962616824</v>
      </c>
      <c r="Q95" s="162">
        <f t="shared" si="8"/>
        <v>28.78818762616823</v>
      </c>
    </row>
    <row r="96" spans="1:17" s="17" customFormat="1" ht="11.25">
      <c r="A96" s="203"/>
      <c r="B96" s="20" t="s">
        <v>286</v>
      </c>
      <c r="C96" s="31" t="s">
        <v>262</v>
      </c>
      <c r="D96" s="32">
        <v>54</v>
      </c>
      <c r="E96" s="20" t="s">
        <v>189</v>
      </c>
      <c r="F96" s="33">
        <v>19.24</v>
      </c>
      <c r="G96" s="33">
        <v>5.46</v>
      </c>
      <c r="H96" s="33">
        <v>8.64</v>
      </c>
      <c r="I96" s="33">
        <v>5.14</v>
      </c>
      <c r="J96" s="34">
        <v>2985.12</v>
      </c>
      <c r="K96" s="33">
        <v>5.14</v>
      </c>
      <c r="L96" s="34">
        <v>2985.12</v>
      </c>
      <c r="M96" s="24">
        <f t="shared" si="5"/>
        <v>0.0017218738275178217</v>
      </c>
      <c r="N96" s="27">
        <v>220.4</v>
      </c>
      <c r="O96" s="150">
        <f t="shared" si="6"/>
        <v>0.3795009915849279</v>
      </c>
      <c r="P96" s="150">
        <f t="shared" si="7"/>
        <v>103.31242965106931</v>
      </c>
      <c r="Q96" s="162">
        <f t="shared" si="8"/>
        <v>22.770059495095676</v>
      </c>
    </row>
    <row r="97" spans="1:17" s="17" customFormat="1" ht="11.25">
      <c r="A97" s="203"/>
      <c r="B97" s="20" t="s">
        <v>215</v>
      </c>
      <c r="C97" s="29" t="s">
        <v>190</v>
      </c>
      <c r="D97" s="20">
        <v>22</v>
      </c>
      <c r="E97" s="20">
        <v>2006</v>
      </c>
      <c r="F97" s="26">
        <v>8.39</v>
      </c>
      <c r="G97" s="26">
        <v>5.46</v>
      </c>
      <c r="H97" s="26">
        <v>0</v>
      </c>
      <c r="I97" s="26">
        <f>F97-G97-H97</f>
        <v>2.9300000000000006</v>
      </c>
      <c r="J97" s="25">
        <v>1698.17</v>
      </c>
      <c r="K97" s="26">
        <f>I97/J97*L97</f>
        <v>2.929706684254227</v>
      </c>
      <c r="L97" s="25">
        <v>1698</v>
      </c>
      <c r="M97" s="24">
        <f t="shared" si="5"/>
        <v>0.0017253867398434788</v>
      </c>
      <c r="N97" s="27">
        <v>278.713</v>
      </c>
      <c r="O97" s="150">
        <f t="shared" si="6"/>
        <v>0.4808877144219955</v>
      </c>
      <c r="P97" s="150">
        <f t="shared" si="7"/>
        <v>103.52320439060873</v>
      </c>
      <c r="Q97" s="162">
        <f t="shared" si="8"/>
        <v>28.85326286531973</v>
      </c>
    </row>
    <row r="98" spans="1:17" s="17" customFormat="1" ht="11.25">
      <c r="A98" s="203"/>
      <c r="B98" s="20" t="s">
        <v>507</v>
      </c>
      <c r="C98" s="29" t="s">
        <v>470</v>
      </c>
      <c r="D98" s="20">
        <v>48</v>
      </c>
      <c r="E98" s="20">
        <v>1975</v>
      </c>
      <c r="F98" s="26">
        <f>SUM(G98+H98+I98)</f>
        <v>17.381</v>
      </c>
      <c r="G98" s="26">
        <v>6.175940000000001</v>
      </c>
      <c r="H98" s="26">
        <v>7.2</v>
      </c>
      <c r="I98" s="26">
        <v>4.005059999999999</v>
      </c>
      <c r="J98" s="25">
        <v>2310.68</v>
      </c>
      <c r="K98" s="26">
        <v>4.005059999999999</v>
      </c>
      <c r="L98" s="25">
        <v>2310.68</v>
      </c>
      <c r="M98" s="24">
        <f t="shared" si="5"/>
        <v>0.0017332819775996676</v>
      </c>
      <c r="N98" s="27">
        <v>242.96</v>
      </c>
      <c r="O98" s="150">
        <f t="shared" si="6"/>
        <v>0.42111818927761524</v>
      </c>
      <c r="P98" s="150">
        <f t="shared" si="7"/>
        <v>103.99691865598005</v>
      </c>
      <c r="Q98" s="162">
        <f t="shared" si="8"/>
        <v>25.267091356656913</v>
      </c>
    </row>
    <row r="99" spans="1:17" s="17" customFormat="1" ht="11.25">
      <c r="A99" s="203"/>
      <c r="B99" s="20" t="s">
        <v>599</v>
      </c>
      <c r="C99" s="29" t="s">
        <v>553</v>
      </c>
      <c r="D99" s="20">
        <v>49</v>
      </c>
      <c r="E99" s="20">
        <v>2007</v>
      </c>
      <c r="F99" s="26">
        <v>16.893</v>
      </c>
      <c r="G99" s="26">
        <v>8.504365</v>
      </c>
      <c r="H99" s="26">
        <v>4</v>
      </c>
      <c r="I99" s="26">
        <v>4.38864</v>
      </c>
      <c r="J99" s="25">
        <v>2531.39</v>
      </c>
      <c r="K99" s="26">
        <f>+I99</f>
        <v>4.38864</v>
      </c>
      <c r="L99" s="25">
        <v>2531.39</v>
      </c>
      <c r="M99" s="24">
        <f t="shared" si="5"/>
        <v>0.0017336878157850034</v>
      </c>
      <c r="N99" s="27">
        <v>269.557</v>
      </c>
      <c r="O99" s="150">
        <f t="shared" si="6"/>
        <v>0.4673276865595582</v>
      </c>
      <c r="P99" s="150">
        <f t="shared" si="7"/>
        <v>104.02126894710021</v>
      </c>
      <c r="Q99" s="162">
        <f t="shared" si="8"/>
        <v>28.039661193573494</v>
      </c>
    </row>
    <row r="100" spans="1:17" s="17" customFormat="1" ht="11.25">
      <c r="A100" s="203"/>
      <c r="B100" s="20" t="s">
        <v>87</v>
      </c>
      <c r="C100" s="29" t="s">
        <v>32</v>
      </c>
      <c r="D100" s="20">
        <v>62</v>
      </c>
      <c r="E100" s="20">
        <v>2004</v>
      </c>
      <c r="F100" s="26">
        <v>25.1281</v>
      </c>
      <c r="G100" s="26">
        <v>8.1345</v>
      </c>
      <c r="H100" s="26">
        <v>4.56</v>
      </c>
      <c r="I100" s="26">
        <v>12.4336</v>
      </c>
      <c r="J100" s="25">
        <v>5228.43</v>
      </c>
      <c r="K100" s="26">
        <v>7.9198</v>
      </c>
      <c r="L100" s="25">
        <v>4532.44</v>
      </c>
      <c r="M100" s="24">
        <f t="shared" si="5"/>
        <v>0.0017473590383987436</v>
      </c>
      <c r="N100" s="27">
        <v>247.321</v>
      </c>
      <c r="O100" s="150">
        <f t="shared" si="6"/>
        <v>0.43215858473581564</v>
      </c>
      <c r="P100" s="150">
        <f t="shared" si="7"/>
        <v>104.84154230392461</v>
      </c>
      <c r="Q100" s="162">
        <f t="shared" si="8"/>
        <v>25.92951508414894</v>
      </c>
    </row>
    <row r="101" spans="1:17" s="17" customFormat="1" ht="11.25">
      <c r="A101" s="203"/>
      <c r="B101" s="20" t="s">
        <v>215</v>
      </c>
      <c r="C101" s="29" t="s">
        <v>647</v>
      </c>
      <c r="D101" s="20">
        <v>61</v>
      </c>
      <c r="E101" s="20">
        <v>1973</v>
      </c>
      <c r="F101" s="26">
        <v>17.49</v>
      </c>
      <c r="G101" s="26">
        <v>7.58</v>
      </c>
      <c r="H101" s="26">
        <v>5.12</v>
      </c>
      <c r="I101" s="26">
        <v>4.79</v>
      </c>
      <c r="J101" s="25">
        <v>2678.27</v>
      </c>
      <c r="K101" s="26">
        <f>I101/J101*L101</f>
        <v>4.7895171136591905</v>
      </c>
      <c r="L101" s="25">
        <v>2678</v>
      </c>
      <c r="M101" s="24">
        <f t="shared" si="5"/>
        <v>0.0017884679289242682</v>
      </c>
      <c r="N101" s="27">
        <v>278.71</v>
      </c>
      <c r="O101" s="150">
        <f t="shared" si="6"/>
        <v>0.4984638964704828</v>
      </c>
      <c r="P101" s="150">
        <f t="shared" si="7"/>
        <v>107.30807573545609</v>
      </c>
      <c r="Q101" s="162">
        <f t="shared" si="8"/>
        <v>29.907833788228963</v>
      </c>
    </row>
    <row r="102" spans="1:17" s="17" customFormat="1" ht="22.5">
      <c r="A102" s="203"/>
      <c r="B102" s="20" t="s">
        <v>411</v>
      </c>
      <c r="C102" s="29" t="s">
        <v>674</v>
      </c>
      <c r="D102" s="20">
        <v>50</v>
      </c>
      <c r="E102" s="20"/>
      <c r="F102" s="26">
        <v>16.5</v>
      </c>
      <c r="G102" s="26">
        <v>3.96</v>
      </c>
      <c r="H102" s="26">
        <v>7.84</v>
      </c>
      <c r="I102" s="26">
        <v>4.7</v>
      </c>
      <c r="J102" s="25">
        <v>2586.98</v>
      </c>
      <c r="K102" s="26">
        <v>4.7</v>
      </c>
      <c r="L102" s="25">
        <v>2587</v>
      </c>
      <c r="M102" s="24">
        <f t="shared" si="5"/>
        <v>0.0018167761886354853</v>
      </c>
      <c r="N102" s="27">
        <v>210.2</v>
      </c>
      <c r="O102" s="150">
        <f t="shared" si="6"/>
        <v>0.381886354851179</v>
      </c>
      <c r="P102" s="150">
        <f t="shared" si="7"/>
        <v>109.00657131812912</v>
      </c>
      <c r="Q102" s="162">
        <f t="shared" si="8"/>
        <v>22.913181291070742</v>
      </c>
    </row>
    <row r="103" spans="1:17" s="17" customFormat="1" ht="11.25">
      <c r="A103" s="203"/>
      <c r="B103" s="20" t="s">
        <v>540</v>
      </c>
      <c r="C103" s="29" t="s">
        <v>508</v>
      </c>
      <c r="D103" s="35"/>
      <c r="E103" s="30">
        <v>1974</v>
      </c>
      <c r="F103" s="26">
        <v>15.899999</v>
      </c>
      <c r="G103" s="26">
        <v>4.434144</v>
      </c>
      <c r="H103" s="26">
        <v>7.2</v>
      </c>
      <c r="I103" s="26">
        <v>4.265855</v>
      </c>
      <c r="J103" s="25">
        <v>2307.02</v>
      </c>
      <c r="K103" s="26">
        <f>I103</f>
        <v>4.265855</v>
      </c>
      <c r="L103" s="25">
        <f>J103</f>
        <v>2307.02</v>
      </c>
      <c r="M103" s="24">
        <f t="shared" si="5"/>
        <v>0.0018490758641017417</v>
      </c>
      <c r="N103" s="27">
        <v>213.53</v>
      </c>
      <c r="O103" s="150">
        <f t="shared" si="6"/>
        <v>0.3948331692616449</v>
      </c>
      <c r="P103" s="150">
        <f t="shared" si="7"/>
        <v>110.9445518461045</v>
      </c>
      <c r="Q103" s="162">
        <f t="shared" si="8"/>
        <v>23.689990155698695</v>
      </c>
    </row>
    <row r="104" spans="1:17" s="17" customFormat="1" ht="11.25">
      <c r="A104" s="203"/>
      <c r="B104" s="20" t="s">
        <v>507</v>
      </c>
      <c r="C104" s="29" t="s">
        <v>471</v>
      </c>
      <c r="D104" s="20">
        <v>62</v>
      </c>
      <c r="E104" s="20">
        <v>1963</v>
      </c>
      <c r="F104" s="26">
        <f>SUM(G104+H104+I104)</f>
        <v>20.712</v>
      </c>
      <c r="G104" s="26">
        <v>5.666</v>
      </c>
      <c r="H104" s="26">
        <v>9.6</v>
      </c>
      <c r="I104" s="26">
        <v>5.446000000000001</v>
      </c>
      <c r="J104" s="25">
        <v>2908.85</v>
      </c>
      <c r="K104" s="26">
        <v>5.446000000000001</v>
      </c>
      <c r="L104" s="25">
        <v>2908.85</v>
      </c>
      <c r="M104" s="24">
        <f t="shared" si="5"/>
        <v>0.0018722175430152812</v>
      </c>
      <c r="N104" s="27">
        <v>242.96</v>
      </c>
      <c r="O104" s="150">
        <f t="shared" si="6"/>
        <v>0.45487397425099274</v>
      </c>
      <c r="P104" s="150">
        <f t="shared" si="7"/>
        <v>112.33305258091687</v>
      </c>
      <c r="Q104" s="162">
        <f t="shared" si="8"/>
        <v>27.292438455059564</v>
      </c>
    </row>
    <row r="105" spans="1:17" s="17" customFormat="1" ht="11.25">
      <c r="A105" s="203"/>
      <c r="B105" s="20" t="s">
        <v>507</v>
      </c>
      <c r="C105" s="29" t="s">
        <v>475</v>
      </c>
      <c r="D105" s="20">
        <v>54</v>
      </c>
      <c r="E105" s="20" t="s">
        <v>189</v>
      </c>
      <c r="F105" s="26">
        <f>SUM(G105+H105+I105)</f>
        <v>19.686</v>
      </c>
      <c r="G105" s="26">
        <v>5.3827</v>
      </c>
      <c r="H105" s="26">
        <v>8.639999000000001</v>
      </c>
      <c r="I105" s="26">
        <v>5.663301000000001</v>
      </c>
      <c r="J105" s="25">
        <v>2988.77</v>
      </c>
      <c r="K105" s="26">
        <v>5.663301000000001</v>
      </c>
      <c r="L105" s="25">
        <v>2988.77</v>
      </c>
      <c r="M105" s="24">
        <f t="shared" si="5"/>
        <v>0.0018948600929479353</v>
      </c>
      <c r="N105" s="27">
        <v>242.96</v>
      </c>
      <c r="O105" s="150">
        <f t="shared" si="6"/>
        <v>0.4603752081826304</v>
      </c>
      <c r="P105" s="150">
        <f t="shared" si="7"/>
        <v>113.69160557687611</v>
      </c>
      <c r="Q105" s="162">
        <f t="shared" si="8"/>
        <v>27.622512490957824</v>
      </c>
    </row>
    <row r="106" spans="1:17" s="17" customFormat="1" ht="11.25">
      <c r="A106" s="203"/>
      <c r="B106" s="20" t="s">
        <v>507</v>
      </c>
      <c r="C106" s="29" t="s">
        <v>472</v>
      </c>
      <c r="D106" s="20">
        <v>61</v>
      </c>
      <c r="E106" s="20">
        <v>1966</v>
      </c>
      <c r="F106" s="26">
        <f>SUM(G106+H106+I106)</f>
        <v>20.657</v>
      </c>
      <c r="G106" s="26">
        <v>5.9493</v>
      </c>
      <c r="H106" s="26">
        <v>9.52</v>
      </c>
      <c r="I106" s="26">
        <v>5.1876999999999995</v>
      </c>
      <c r="J106" s="25">
        <v>2701.09</v>
      </c>
      <c r="K106" s="26">
        <v>5.1876999999999995</v>
      </c>
      <c r="L106" s="25">
        <v>2701.09</v>
      </c>
      <c r="M106" s="24">
        <f t="shared" si="5"/>
        <v>0.0019205950190478655</v>
      </c>
      <c r="N106" s="27">
        <v>242.96</v>
      </c>
      <c r="O106" s="150">
        <f t="shared" si="6"/>
        <v>0.4666277658278694</v>
      </c>
      <c r="P106" s="150">
        <f t="shared" si="7"/>
        <v>115.23570114287193</v>
      </c>
      <c r="Q106" s="162">
        <f t="shared" si="8"/>
        <v>27.997665949672164</v>
      </c>
    </row>
    <row r="107" spans="1:17" s="17" customFormat="1" ht="11.25">
      <c r="A107" s="203"/>
      <c r="B107" s="20" t="s">
        <v>507</v>
      </c>
      <c r="C107" s="29" t="s">
        <v>473</v>
      </c>
      <c r="D107" s="20">
        <v>60</v>
      </c>
      <c r="E107" s="20">
        <v>1978</v>
      </c>
      <c r="F107" s="26">
        <f>SUM(G107+H107+I107)</f>
        <v>23.343999999999998</v>
      </c>
      <c r="G107" s="26">
        <v>7.13916</v>
      </c>
      <c r="H107" s="26">
        <v>9.6</v>
      </c>
      <c r="I107" s="26">
        <v>6.60484</v>
      </c>
      <c r="J107" s="25">
        <v>3413.3</v>
      </c>
      <c r="K107" s="26">
        <v>6.60484</v>
      </c>
      <c r="L107" s="25">
        <v>3413.3</v>
      </c>
      <c r="M107" s="24">
        <f t="shared" si="5"/>
        <v>0.0019350306155333549</v>
      </c>
      <c r="N107" s="27">
        <v>242.96</v>
      </c>
      <c r="O107" s="150">
        <f t="shared" si="6"/>
        <v>0.47013503834998394</v>
      </c>
      <c r="P107" s="150">
        <f t="shared" si="7"/>
        <v>116.10183693200129</v>
      </c>
      <c r="Q107" s="162">
        <f t="shared" si="8"/>
        <v>28.208102300999034</v>
      </c>
    </row>
    <row r="108" spans="1:17" s="17" customFormat="1" ht="15.75" customHeight="1">
      <c r="A108" s="203"/>
      <c r="B108" s="20" t="s">
        <v>286</v>
      </c>
      <c r="C108" s="31" t="s">
        <v>256</v>
      </c>
      <c r="D108" s="32">
        <v>18</v>
      </c>
      <c r="E108" s="20" t="s">
        <v>255</v>
      </c>
      <c r="F108" s="33">
        <v>6.16</v>
      </c>
      <c r="G108" s="33">
        <v>1.81</v>
      </c>
      <c r="H108" s="33">
        <v>2.73</v>
      </c>
      <c r="I108" s="33">
        <v>1.624</v>
      </c>
      <c r="J108" s="34">
        <v>831.83</v>
      </c>
      <c r="K108" s="33">
        <v>1.624</v>
      </c>
      <c r="L108" s="34">
        <v>831.83</v>
      </c>
      <c r="M108" s="24">
        <f t="shared" si="5"/>
        <v>0.0019523219888679178</v>
      </c>
      <c r="N108" s="27">
        <v>220.4</v>
      </c>
      <c r="O108" s="150">
        <f t="shared" si="6"/>
        <v>0.4302917663464891</v>
      </c>
      <c r="P108" s="150">
        <f t="shared" si="7"/>
        <v>117.13931933207506</v>
      </c>
      <c r="Q108" s="162">
        <f t="shared" si="8"/>
        <v>25.817505980789345</v>
      </c>
    </row>
    <row r="109" spans="1:17" s="17" customFormat="1" ht="11.25">
      <c r="A109" s="203"/>
      <c r="B109" s="20" t="s">
        <v>507</v>
      </c>
      <c r="C109" s="29" t="s">
        <v>474</v>
      </c>
      <c r="D109" s="20">
        <v>45</v>
      </c>
      <c r="E109" s="20">
        <v>1982</v>
      </c>
      <c r="F109" s="26">
        <f>SUM(G109+H109+I109)</f>
        <v>16.695999999999998</v>
      </c>
      <c r="G109" s="26">
        <v>4.92942</v>
      </c>
      <c r="H109" s="26">
        <v>7.2</v>
      </c>
      <c r="I109" s="26">
        <v>4.56658</v>
      </c>
      <c r="J109" s="25">
        <v>2332.2000000000003</v>
      </c>
      <c r="K109" s="26">
        <v>4.56658</v>
      </c>
      <c r="L109" s="25">
        <v>2332.2000000000003</v>
      </c>
      <c r="M109" s="24">
        <f t="shared" si="5"/>
        <v>0.001958056770431352</v>
      </c>
      <c r="N109" s="27">
        <v>242.96</v>
      </c>
      <c r="O109" s="150">
        <f t="shared" si="6"/>
        <v>0.4757294729440013</v>
      </c>
      <c r="P109" s="150">
        <f t="shared" si="7"/>
        <v>117.48340622588113</v>
      </c>
      <c r="Q109" s="162">
        <f t="shared" si="8"/>
        <v>28.54376837664008</v>
      </c>
    </row>
    <row r="110" spans="1:17" s="17" customFormat="1" ht="11.25">
      <c r="A110" s="203"/>
      <c r="B110" s="20" t="s">
        <v>286</v>
      </c>
      <c r="C110" s="31" t="s">
        <v>263</v>
      </c>
      <c r="D110" s="32">
        <v>56</v>
      </c>
      <c r="E110" s="20" t="s">
        <v>189</v>
      </c>
      <c r="F110" s="33">
        <v>21.37</v>
      </c>
      <c r="G110" s="33">
        <v>6.69</v>
      </c>
      <c r="H110" s="33">
        <v>8.64</v>
      </c>
      <c r="I110" s="33">
        <v>6.04</v>
      </c>
      <c r="J110" s="34">
        <v>3028.84</v>
      </c>
      <c r="K110" s="33">
        <v>6.04</v>
      </c>
      <c r="L110" s="34">
        <v>3028.84</v>
      </c>
      <c r="M110" s="24">
        <f t="shared" si="5"/>
        <v>0.001994162781791049</v>
      </c>
      <c r="N110" s="27">
        <v>220.4</v>
      </c>
      <c r="O110" s="150">
        <f t="shared" si="6"/>
        <v>0.43951347710674715</v>
      </c>
      <c r="P110" s="150">
        <f t="shared" si="7"/>
        <v>119.64976690746293</v>
      </c>
      <c r="Q110" s="162">
        <f t="shared" si="8"/>
        <v>26.370808626404834</v>
      </c>
    </row>
    <row r="111" spans="1:17" s="17" customFormat="1" ht="11.25">
      <c r="A111" s="203"/>
      <c r="B111" s="20" t="s">
        <v>215</v>
      </c>
      <c r="C111" s="29" t="s">
        <v>187</v>
      </c>
      <c r="D111" s="20">
        <v>38</v>
      </c>
      <c r="E111" s="20">
        <v>2004</v>
      </c>
      <c r="F111" s="26">
        <v>10.24</v>
      </c>
      <c r="G111" s="26">
        <v>5.15</v>
      </c>
      <c r="H111" s="26">
        <v>0.33</v>
      </c>
      <c r="I111" s="26">
        <f>F111-G111-H111</f>
        <v>4.76</v>
      </c>
      <c r="J111" s="25">
        <v>2371.7</v>
      </c>
      <c r="K111" s="26">
        <f>I111/J111*L111</f>
        <v>4.760602099759667</v>
      </c>
      <c r="L111" s="25">
        <v>2372</v>
      </c>
      <c r="M111" s="24">
        <f t="shared" si="5"/>
        <v>0.0020069991988868746</v>
      </c>
      <c r="N111" s="27">
        <v>278.713</v>
      </c>
      <c r="O111" s="150">
        <f t="shared" si="6"/>
        <v>0.5593767677193575</v>
      </c>
      <c r="P111" s="150">
        <f t="shared" si="7"/>
        <v>120.41995193321247</v>
      </c>
      <c r="Q111" s="162">
        <f t="shared" si="8"/>
        <v>33.562606063161454</v>
      </c>
    </row>
    <row r="112" spans="1:17" s="17" customFormat="1" ht="11.25">
      <c r="A112" s="203"/>
      <c r="B112" s="20" t="s">
        <v>599</v>
      </c>
      <c r="C112" s="29" t="s">
        <v>554</v>
      </c>
      <c r="D112" s="20">
        <v>46</v>
      </c>
      <c r="E112" s="20">
        <v>2006</v>
      </c>
      <c r="F112" s="26">
        <v>18.576</v>
      </c>
      <c r="G112" s="26">
        <v>8.845391</v>
      </c>
      <c r="H112" s="26">
        <v>3.68</v>
      </c>
      <c r="I112" s="26">
        <v>6.05061</v>
      </c>
      <c r="J112" s="25">
        <v>2989.78</v>
      </c>
      <c r="K112" s="26">
        <f>+I112</f>
        <v>6.05061</v>
      </c>
      <c r="L112" s="25">
        <v>2989.78</v>
      </c>
      <c r="M112" s="24">
        <f t="shared" si="5"/>
        <v>0.0020237642903491223</v>
      </c>
      <c r="N112" s="27">
        <v>269.557</v>
      </c>
      <c r="O112" s="150">
        <f t="shared" si="6"/>
        <v>0.5455198308136384</v>
      </c>
      <c r="P112" s="150">
        <f t="shared" si="7"/>
        <v>121.42585742094732</v>
      </c>
      <c r="Q112" s="162">
        <f t="shared" si="8"/>
        <v>32.731189848818296</v>
      </c>
    </row>
    <row r="113" spans="1:17" s="17" customFormat="1" ht="11.25">
      <c r="A113" s="203"/>
      <c r="B113" s="20" t="s">
        <v>96</v>
      </c>
      <c r="C113" s="29" t="s">
        <v>600</v>
      </c>
      <c r="D113" s="20">
        <v>16</v>
      </c>
      <c r="E113" s="20" t="s">
        <v>88</v>
      </c>
      <c r="F113" s="26">
        <f>+G113+H113+I113</f>
        <v>1.143785</v>
      </c>
      <c r="G113" s="26">
        <v>0</v>
      </c>
      <c r="H113" s="26">
        <v>0</v>
      </c>
      <c r="I113" s="26">
        <v>1.143785</v>
      </c>
      <c r="J113" s="25">
        <v>746.54</v>
      </c>
      <c r="K113" s="26">
        <v>1.532115</v>
      </c>
      <c r="L113" s="25">
        <v>746.54</v>
      </c>
      <c r="M113" s="24">
        <f t="shared" si="5"/>
        <v>0.002052287888123878</v>
      </c>
      <c r="N113" s="27">
        <v>250.373</v>
      </c>
      <c r="O113" s="150">
        <f t="shared" si="6"/>
        <v>0.5138374754132398</v>
      </c>
      <c r="P113" s="150">
        <f t="shared" si="7"/>
        <v>123.13727328743268</v>
      </c>
      <c r="Q113" s="162">
        <f t="shared" si="8"/>
        <v>30.83024852479438</v>
      </c>
    </row>
    <row r="114" spans="1:17" s="17" customFormat="1" ht="11.25">
      <c r="A114" s="203"/>
      <c r="B114" s="20" t="s">
        <v>163</v>
      </c>
      <c r="C114" s="29" t="s">
        <v>132</v>
      </c>
      <c r="D114" s="20">
        <v>15</v>
      </c>
      <c r="E114" s="20">
        <v>1996</v>
      </c>
      <c r="F114" s="26">
        <v>8.303</v>
      </c>
      <c r="G114" s="26">
        <v>3.99</v>
      </c>
      <c r="H114" s="26">
        <v>2.4</v>
      </c>
      <c r="I114" s="26">
        <v>1.912</v>
      </c>
      <c r="J114" s="25">
        <v>906.06</v>
      </c>
      <c r="K114" s="26">
        <v>1.912</v>
      </c>
      <c r="L114" s="25">
        <v>906.06</v>
      </c>
      <c r="M114" s="24">
        <f t="shared" si="5"/>
        <v>0.002110235525241154</v>
      </c>
      <c r="N114" s="27">
        <v>220.9</v>
      </c>
      <c r="O114" s="150">
        <f t="shared" si="6"/>
        <v>0.466151027525771</v>
      </c>
      <c r="P114" s="150">
        <f t="shared" si="7"/>
        <v>126.61413151446926</v>
      </c>
      <c r="Q114" s="162">
        <f t="shared" si="8"/>
        <v>27.969061651546262</v>
      </c>
    </row>
    <row r="115" spans="1:17" s="17" customFormat="1" ht="11.25">
      <c r="A115" s="203"/>
      <c r="B115" s="20" t="s">
        <v>411</v>
      </c>
      <c r="C115" s="29" t="s">
        <v>409</v>
      </c>
      <c r="D115" s="20">
        <v>32</v>
      </c>
      <c r="E115" s="20">
        <v>2010</v>
      </c>
      <c r="F115" s="26">
        <v>9.4</v>
      </c>
      <c r="G115" s="26">
        <v>5.437</v>
      </c>
      <c r="H115" s="26">
        <v>0.32</v>
      </c>
      <c r="I115" s="26">
        <v>3.74</v>
      </c>
      <c r="J115" s="25">
        <v>1692.62</v>
      </c>
      <c r="K115" s="26">
        <v>3.7</v>
      </c>
      <c r="L115" s="25">
        <v>1692.6</v>
      </c>
      <c r="M115" s="24">
        <f t="shared" si="5"/>
        <v>0.0021859860569537993</v>
      </c>
      <c r="N115" s="27">
        <v>210.2</v>
      </c>
      <c r="O115" s="150">
        <f t="shared" si="6"/>
        <v>0.4594942691716886</v>
      </c>
      <c r="P115" s="150">
        <f t="shared" si="7"/>
        <v>131.15916341722797</v>
      </c>
      <c r="Q115" s="162">
        <f t="shared" si="8"/>
        <v>27.569656150301316</v>
      </c>
    </row>
    <row r="116" spans="1:17" s="17" customFormat="1" ht="11.25">
      <c r="A116" s="203"/>
      <c r="B116" s="20" t="s">
        <v>599</v>
      </c>
      <c r="C116" s="29" t="s">
        <v>555</v>
      </c>
      <c r="D116" s="20">
        <v>50</v>
      </c>
      <c r="E116" s="20">
        <v>2006</v>
      </c>
      <c r="F116" s="26">
        <v>19.054</v>
      </c>
      <c r="G116" s="26">
        <v>9.515206</v>
      </c>
      <c r="H116" s="26">
        <v>4</v>
      </c>
      <c r="I116" s="26">
        <v>5.538788</v>
      </c>
      <c r="J116" s="25">
        <v>2532.42</v>
      </c>
      <c r="K116" s="26">
        <f>+I116</f>
        <v>5.538788</v>
      </c>
      <c r="L116" s="25">
        <v>2532.42</v>
      </c>
      <c r="M116" s="24">
        <f t="shared" si="5"/>
        <v>0.0021871522101389184</v>
      </c>
      <c r="N116" s="27">
        <v>269.557</v>
      </c>
      <c r="O116" s="150">
        <f t="shared" si="6"/>
        <v>0.5895621883084164</v>
      </c>
      <c r="P116" s="150">
        <f t="shared" si="7"/>
        <v>131.2291326083351</v>
      </c>
      <c r="Q116" s="162">
        <f t="shared" si="8"/>
        <v>35.373731298504985</v>
      </c>
    </row>
    <row r="117" spans="1:17" s="17" customFormat="1" ht="11.25">
      <c r="A117" s="203"/>
      <c r="B117" s="20" t="s">
        <v>254</v>
      </c>
      <c r="C117" s="29" t="s">
        <v>217</v>
      </c>
      <c r="D117" s="20">
        <v>11</v>
      </c>
      <c r="E117" s="20" t="s">
        <v>189</v>
      </c>
      <c r="F117" s="26">
        <f>I117+G117+H117</f>
        <v>3.309</v>
      </c>
      <c r="G117" s="26">
        <v>0.35700000000000004</v>
      </c>
      <c r="H117" s="26">
        <v>1.76</v>
      </c>
      <c r="I117" s="26">
        <v>1.192</v>
      </c>
      <c r="J117" s="25">
        <v>531.48</v>
      </c>
      <c r="K117" s="26">
        <v>1.192</v>
      </c>
      <c r="L117" s="25">
        <v>531.48</v>
      </c>
      <c r="M117" s="24">
        <f t="shared" si="5"/>
        <v>0.0022427937081357717</v>
      </c>
      <c r="N117" s="27">
        <v>234</v>
      </c>
      <c r="O117" s="150">
        <f t="shared" si="6"/>
        <v>0.5248137277037705</v>
      </c>
      <c r="P117" s="150">
        <f t="shared" si="7"/>
        <v>134.5676224881463</v>
      </c>
      <c r="Q117" s="162">
        <f t="shared" si="8"/>
        <v>31.488823662226235</v>
      </c>
    </row>
    <row r="118" spans="1:17" s="17" customFormat="1" ht="11.25">
      <c r="A118" s="203"/>
      <c r="B118" s="20" t="s">
        <v>599</v>
      </c>
      <c r="C118" s="28" t="s">
        <v>549</v>
      </c>
      <c r="D118" s="20">
        <v>116</v>
      </c>
      <c r="E118" s="20">
        <v>2007</v>
      </c>
      <c r="F118" s="26">
        <v>35.916</v>
      </c>
      <c r="G118" s="26">
        <v>20.051675</v>
      </c>
      <c r="H118" s="26">
        <v>0</v>
      </c>
      <c r="I118" s="26">
        <v>15.864318</v>
      </c>
      <c r="J118" s="25">
        <v>7056.51</v>
      </c>
      <c r="K118" s="26">
        <f>+I118</f>
        <v>15.864318</v>
      </c>
      <c r="L118" s="25">
        <v>7056.51</v>
      </c>
      <c r="M118" s="24">
        <f t="shared" si="5"/>
        <v>0.002248181891614977</v>
      </c>
      <c r="N118" s="27">
        <v>269.557</v>
      </c>
      <c r="O118" s="150">
        <f t="shared" si="6"/>
        <v>0.6060131661580583</v>
      </c>
      <c r="P118" s="150">
        <f t="shared" si="7"/>
        <v>134.8909134968986</v>
      </c>
      <c r="Q118" s="162">
        <f t="shared" si="8"/>
        <v>36.3607899694835</v>
      </c>
    </row>
    <row r="119" spans="1:17" s="17" customFormat="1" ht="11.25">
      <c r="A119" s="203"/>
      <c r="B119" s="20" t="s">
        <v>411</v>
      </c>
      <c r="C119" s="29" t="s">
        <v>785</v>
      </c>
      <c r="D119" s="20">
        <v>36</v>
      </c>
      <c r="E119" s="20" t="s">
        <v>410</v>
      </c>
      <c r="F119" s="26">
        <v>12.7</v>
      </c>
      <c r="G119" s="26">
        <v>3.297</v>
      </c>
      <c r="H119" s="26">
        <v>5.76</v>
      </c>
      <c r="I119" s="26">
        <v>3.602</v>
      </c>
      <c r="J119" s="25">
        <v>1500.89</v>
      </c>
      <c r="K119" s="26">
        <v>3.6</v>
      </c>
      <c r="L119" s="25">
        <v>1500.9</v>
      </c>
      <c r="M119" s="24">
        <f t="shared" si="5"/>
        <v>0.0023985608634819106</v>
      </c>
      <c r="N119" s="27">
        <v>210.2</v>
      </c>
      <c r="O119" s="150">
        <f t="shared" si="6"/>
        <v>0.5041774935038976</v>
      </c>
      <c r="P119" s="150">
        <f t="shared" si="7"/>
        <v>143.91365180891464</v>
      </c>
      <c r="Q119" s="162">
        <f t="shared" si="8"/>
        <v>30.250649610233854</v>
      </c>
    </row>
    <row r="120" spans="1:17" s="17" customFormat="1" ht="11.25">
      <c r="A120" s="203"/>
      <c r="B120" s="20" t="s">
        <v>599</v>
      </c>
      <c r="C120" s="29" t="s">
        <v>557</v>
      </c>
      <c r="D120" s="20">
        <v>46</v>
      </c>
      <c r="E120" s="20">
        <v>2001</v>
      </c>
      <c r="F120" s="26">
        <v>22.703</v>
      </c>
      <c r="G120" s="26">
        <v>6.739629</v>
      </c>
      <c r="H120" s="26">
        <v>7.28</v>
      </c>
      <c r="I120" s="26">
        <v>8.683371</v>
      </c>
      <c r="J120" s="25">
        <v>3175.32</v>
      </c>
      <c r="K120" s="26">
        <f>+I120</f>
        <v>8.683371</v>
      </c>
      <c r="L120" s="25">
        <v>3175.32</v>
      </c>
      <c r="M120" s="24">
        <f t="shared" si="5"/>
        <v>0.0027346443822984768</v>
      </c>
      <c r="N120" s="27">
        <v>269.557</v>
      </c>
      <c r="O120" s="150">
        <f t="shared" si="6"/>
        <v>0.7371425357592305</v>
      </c>
      <c r="P120" s="150">
        <f t="shared" si="7"/>
        <v>164.0786629379086</v>
      </c>
      <c r="Q120" s="162">
        <f t="shared" si="8"/>
        <v>44.228552145553834</v>
      </c>
    </row>
    <row r="121" spans="1:17" s="17" customFormat="1" ht="11.25">
      <c r="A121" s="203"/>
      <c r="B121" s="20" t="s">
        <v>624</v>
      </c>
      <c r="C121" s="21" t="s">
        <v>604</v>
      </c>
      <c r="D121" s="22">
        <v>60</v>
      </c>
      <c r="E121" s="23" t="s">
        <v>189</v>
      </c>
      <c r="F121" s="26">
        <f>G121+H121+I121</f>
        <v>14.309000000000001</v>
      </c>
      <c r="G121" s="26">
        <v>4.641</v>
      </c>
      <c r="H121" s="26">
        <v>0.591</v>
      </c>
      <c r="I121" s="26">
        <v>9.077</v>
      </c>
      <c r="J121" s="25">
        <v>3263.23</v>
      </c>
      <c r="K121" s="26">
        <v>9.077</v>
      </c>
      <c r="L121" s="25">
        <v>3263.23</v>
      </c>
      <c r="M121" s="24">
        <f t="shared" si="5"/>
        <v>0.00278159982593933</v>
      </c>
      <c r="N121" s="27">
        <v>201.98</v>
      </c>
      <c r="O121" s="150">
        <f t="shared" si="6"/>
        <v>0.5618275328432258</v>
      </c>
      <c r="P121" s="150">
        <f t="shared" si="7"/>
        <v>166.8959895563598</v>
      </c>
      <c r="Q121" s="162">
        <f t="shared" si="8"/>
        <v>33.70965197059355</v>
      </c>
    </row>
    <row r="122" spans="1:17" s="17" customFormat="1" ht="11.25">
      <c r="A122" s="203"/>
      <c r="B122" s="20" t="s">
        <v>599</v>
      </c>
      <c r="C122" s="29" t="s">
        <v>558</v>
      </c>
      <c r="D122" s="20">
        <v>23</v>
      </c>
      <c r="E122" s="20">
        <v>2002</v>
      </c>
      <c r="F122" s="26">
        <v>4.956</v>
      </c>
      <c r="G122" s="26">
        <v>0</v>
      </c>
      <c r="H122" s="26">
        <v>0</v>
      </c>
      <c r="I122" s="26">
        <v>4.9560010000000005</v>
      </c>
      <c r="J122" s="25">
        <v>1743.26</v>
      </c>
      <c r="K122" s="26">
        <f>+I122</f>
        <v>4.9560010000000005</v>
      </c>
      <c r="L122" s="25">
        <v>1743.26</v>
      </c>
      <c r="M122" s="24">
        <f t="shared" si="5"/>
        <v>0.002842949990248156</v>
      </c>
      <c r="N122" s="27">
        <v>269.557</v>
      </c>
      <c r="O122" s="150">
        <f t="shared" si="6"/>
        <v>0.7663370705213223</v>
      </c>
      <c r="P122" s="150">
        <f t="shared" si="7"/>
        <v>170.57699941488934</v>
      </c>
      <c r="Q122" s="162">
        <f t="shared" si="8"/>
        <v>45.98022423127933</v>
      </c>
    </row>
    <row r="123" spans="1:17" s="17" customFormat="1" ht="11.25">
      <c r="A123" s="203"/>
      <c r="B123" s="20" t="s">
        <v>87</v>
      </c>
      <c r="C123" s="29" t="s">
        <v>39</v>
      </c>
      <c r="D123" s="20">
        <v>120</v>
      </c>
      <c r="E123" s="20">
        <v>1994</v>
      </c>
      <c r="F123" s="26">
        <v>53.073</v>
      </c>
      <c r="G123" s="26">
        <v>21.3082</v>
      </c>
      <c r="H123" s="26">
        <v>12</v>
      </c>
      <c r="I123" s="26">
        <v>19.7648</v>
      </c>
      <c r="J123" s="25">
        <v>6883.93</v>
      </c>
      <c r="K123" s="26">
        <v>19.7648</v>
      </c>
      <c r="L123" s="25">
        <v>6817.91</v>
      </c>
      <c r="M123" s="24">
        <f t="shared" si="5"/>
        <v>0.0028989529049224766</v>
      </c>
      <c r="N123" s="27">
        <v>247.321</v>
      </c>
      <c r="O123" s="150">
        <f t="shared" si="6"/>
        <v>0.7169719313983318</v>
      </c>
      <c r="P123" s="150">
        <f t="shared" si="7"/>
        <v>173.9371742953486</v>
      </c>
      <c r="Q123" s="162">
        <f t="shared" si="8"/>
        <v>43.01831588389991</v>
      </c>
    </row>
    <row r="124" spans="1:17" s="17" customFormat="1" ht="12" thickBot="1">
      <c r="A124" s="204"/>
      <c r="B124" s="36" t="s">
        <v>87</v>
      </c>
      <c r="C124" s="37" t="s">
        <v>40</v>
      </c>
      <c r="D124" s="36">
        <v>98</v>
      </c>
      <c r="E124" s="36">
        <v>2006</v>
      </c>
      <c r="F124" s="38">
        <v>24.06</v>
      </c>
      <c r="G124" s="38"/>
      <c r="H124" s="38"/>
      <c r="I124" s="38">
        <v>24.06</v>
      </c>
      <c r="J124" s="39">
        <v>6265.16</v>
      </c>
      <c r="K124" s="38">
        <v>18.5562</v>
      </c>
      <c r="L124" s="39">
        <v>5984.17</v>
      </c>
      <c r="M124" s="40">
        <f t="shared" si="5"/>
        <v>0.003100881158122179</v>
      </c>
      <c r="N124" s="41">
        <v>247.321</v>
      </c>
      <c r="O124" s="151">
        <f t="shared" si="6"/>
        <v>0.7669130289079354</v>
      </c>
      <c r="P124" s="151">
        <f t="shared" si="7"/>
        <v>186.05286948733075</v>
      </c>
      <c r="Q124" s="163">
        <f t="shared" si="8"/>
        <v>46.01478173447613</v>
      </c>
    </row>
    <row r="125" spans="1:17" s="17" customFormat="1" ht="11.25">
      <c r="A125" s="186" t="s">
        <v>754</v>
      </c>
      <c r="B125" s="42" t="s">
        <v>87</v>
      </c>
      <c r="C125" s="43" t="s">
        <v>31</v>
      </c>
      <c r="D125" s="42">
        <v>99</v>
      </c>
      <c r="E125" s="42">
        <v>1979</v>
      </c>
      <c r="F125" s="44">
        <v>33.9</v>
      </c>
      <c r="G125" s="44">
        <v>12.3237</v>
      </c>
      <c r="H125" s="44">
        <v>9.9</v>
      </c>
      <c r="I125" s="44">
        <v>11.6763</v>
      </c>
      <c r="J125" s="45">
        <v>5328.25</v>
      </c>
      <c r="K125" s="44">
        <v>11.6763</v>
      </c>
      <c r="L125" s="45">
        <v>5328.25</v>
      </c>
      <c r="M125" s="46">
        <f t="shared" si="5"/>
        <v>0.002191394923286257</v>
      </c>
      <c r="N125" s="47">
        <v>247.321</v>
      </c>
      <c r="O125" s="152">
        <f t="shared" si="6"/>
        <v>0.5419779838220804</v>
      </c>
      <c r="P125" s="152">
        <f t="shared" si="7"/>
        <v>131.4836953971754</v>
      </c>
      <c r="Q125" s="164">
        <f t="shared" si="8"/>
        <v>32.51867902932482</v>
      </c>
    </row>
    <row r="126" spans="1:17" s="17" customFormat="1" ht="11.25">
      <c r="A126" s="187"/>
      <c r="B126" s="48" t="s">
        <v>308</v>
      </c>
      <c r="C126" s="49" t="s">
        <v>293</v>
      </c>
      <c r="D126" s="48">
        <v>22</v>
      </c>
      <c r="E126" s="48" t="s">
        <v>189</v>
      </c>
      <c r="F126" s="50">
        <f>G126+H126+I126</f>
        <v>11.949000000000002</v>
      </c>
      <c r="G126" s="50">
        <v>6.414</v>
      </c>
      <c r="H126" s="50">
        <v>3.04</v>
      </c>
      <c r="I126" s="50">
        <v>2.495</v>
      </c>
      <c r="J126" s="51">
        <v>1124.02</v>
      </c>
      <c r="K126" s="50">
        <f>I126</f>
        <v>2.495</v>
      </c>
      <c r="L126" s="51">
        <f>J126</f>
        <v>1124.02</v>
      </c>
      <c r="M126" s="52">
        <f t="shared" si="5"/>
        <v>0.0022197113930357113</v>
      </c>
      <c r="N126" s="53">
        <v>334.3</v>
      </c>
      <c r="O126" s="153">
        <f t="shared" si="6"/>
        <v>0.7420495186918383</v>
      </c>
      <c r="P126" s="153">
        <f t="shared" si="7"/>
        <v>133.18268358214266</v>
      </c>
      <c r="Q126" s="165">
        <f t="shared" si="8"/>
        <v>44.522971121510295</v>
      </c>
    </row>
    <row r="127" spans="1:17" s="17" customFormat="1" ht="11.25">
      <c r="A127" s="187"/>
      <c r="B127" s="48" t="s">
        <v>87</v>
      </c>
      <c r="C127" s="49" t="s">
        <v>85</v>
      </c>
      <c r="D127" s="48">
        <v>106</v>
      </c>
      <c r="E127" s="48">
        <v>1967</v>
      </c>
      <c r="F127" s="50">
        <v>18.6</v>
      </c>
      <c r="G127" s="50">
        <v>8.5204</v>
      </c>
      <c r="H127" s="50"/>
      <c r="I127" s="50">
        <v>10.0796</v>
      </c>
      <c r="J127" s="51">
        <v>4420.88</v>
      </c>
      <c r="K127" s="50">
        <v>10.0796</v>
      </c>
      <c r="L127" s="51">
        <v>4420.88</v>
      </c>
      <c r="M127" s="52">
        <f t="shared" si="5"/>
        <v>0.0022799985523244237</v>
      </c>
      <c r="N127" s="53">
        <v>247.321</v>
      </c>
      <c r="O127" s="153">
        <f t="shared" si="6"/>
        <v>0.5638915219594288</v>
      </c>
      <c r="P127" s="153">
        <f t="shared" si="7"/>
        <v>136.79991313946545</v>
      </c>
      <c r="Q127" s="165">
        <f t="shared" si="8"/>
        <v>33.83349131756574</v>
      </c>
    </row>
    <row r="128" spans="1:17" s="17" customFormat="1" ht="11.25">
      <c r="A128" s="187"/>
      <c r="B128" s="48" t="s">
        <v>87</v>
      </c>
      <c r="C128" s="49" t="s">
        <v>27</v>
      </c>
      <c r="D128" s="48">
        <v>16</v>
      </c>
      <c r="E128" s="48">
        <v>2004</v>
      </c>
      <c r="F128" s="50">
        <v>6.032</v>
      </c>
      <c r="G128" s="50">
        <v>1.785</v>
      </c>
      <c r="H128" s="50">
        <v>1.2</v>
      </c>
      <c r="I128" s="50">
        <v>3.047</v>
      </c>
      <c r="J128" s="51">
        <v>1490.06</v>
      </c>
      <c r="K128" s="50">
        <v>3.039</v>
      </c>
      <c r="L128" s="51">
        <v>1332.06</v>
      </c>
      <c r="M128" s="52">
        <f t="shared" si="5"/>
        <v>0.002281428764470069</v>
      </c>
      <c r="N128" s="53">
        <v>247.321</v>
      </c>
      <c r="O128" s="153">
        <f t="shared" si="6"/>
        <v>0.5642452434575019</v>
      </c>
      <c r="P128" s="153">
        <f t="shared" si="7"/>
        <v>136.88572586820413</v>
      </c>
      <c r="Q128" s="165">
        <f t="shared" si="8"/>
        <v>33.85471460745011</v>
      </c>
    </row>
    <row r="129" spans="1:17" s="17" customFormat="1" ht="11.25">
      <c r="A129" s="187"/>
      <c r="B129" s="48" t="s">
        <v>169</v>
      </c>
      <c r="C129" s="49" t="s">
        <v>675</v>
      </c>
      <c r="D129" s="48">
        <v>8</v>
      </c>
      <c r="E129" s="48">
        <v>1981</v>
      </c>
      <c r="F129" s="50">
        <v>1.876</v>
      </c>
      <c r="G129" s="50">
        <v>0.93</v>
      </c>
      <c r="H129" s="50">
        <v>0.08</v>
      </c>
      <c r="I129" s="50">
        <v>0.892</v>
      </c>
      <c r="J129" s="51">
        <v>389.2</v>
      </c>
      <c r="K129" s="50">
        <v>0.892</v>
      </c>
      <c r="L129" s="51">
        <v>389.2</v>
      </c>
      <c r="M129" s="52">
        <f t="shared" si="5"/>
        <v>0.002291880781089414</v>
      </c>
      <c r="N129" s="53">
        <v>192.4</v>
      </c>
      <c r="O129" s="153">
        <f t="shared" si="6"/>
        <v>0.4409578622816033</v>
      </c>
      <c r="P129" s="153">
        <f t="shared" si="7"/>
        <v>137.51284686536485</v>
      </c>
      <c r="Q129" s="165">
        <f t="shared" si="8"/>
        <v>26.4574717368962</v>
      </c>
    </row>
    <row r="130" spans="1:17" s="17" customFormat="1" ht="11.25">
      <c r="A130" s="187"/>
      <c r="B130" s="48" t="s">
        <v>215</v>
      </c>
      <c r="C130" s="49" t="s">
        <v>676</v>
      </c>
      <c r="D130" s="48">
        <v>100</v>
      </c>
      <c r="E130" s="48">
        <v>1972</v>
      </c>
      <c r="F130" s="50">
        <v>32.36</v>
      </c>
      <c r="G130" s="50">
        <v>10.68</v>
      </c>
      <c r="H130" s="50">
        <v>11.49</v>
      </c>
      <c r="I130" s="50">
        <v>10.19</v>
      </c>
      <c r="J130" s="51">
        <v>4426.5</v>
      </c>
      <c r="K130" s="50">
        <f>I130/J130*L130</f>
        <v>10.191151022252344</v>
      </c>
      <c r="L130" s="51">
        <v>4427</v>
      </c>
      <c r="M130" s="52">
        <f t="shared" si="5"/>
        <v>0.0023020445046876763</v>
      </c>
      <c r="N130" s="53">
        <v>278.71</v>
      </c>
      <c r="O130" s="153">
        <f t="shared" si="6"/>
        <v>0.6416028239015023</v>
      </c>
      <c r="P130" s="153">
        <f t="shared" si="7"/>
        <v>138.12267028126058</v>
      </c>
      <c r="Q130" s="165">
        <f t="shared" si="8"/>
        <v>38.496169434090135</v>
      </c>
    </row>
    <row r="131" spans="1:17" s="17" customFormat="1" ht="11.25">
      <c r="A131" s="187"/>
      <c r="B131" s="48" t="s">
        <v>96</v>
      </c>
      <c r="C131" s="49" t="s">
        <v>677</v>
      </c>
      <c r="D131" s="48">
        <v>15</v>
      </c>
      <c r="E131" s="48" t="s">
        <v>88</v>
      </c>
      <c r="F131" s="50">
        <f>+G131+H131+I131</f>
        <v>1.367999</v>
      </c>
      <c r="G131" s="50">
        <v>0</v>
      </c>
      <c r="H131" s="50">
        <v>0</v>
      </c>
      <c r="I131" s="50">
        <v>1.367999</v>
      </c>
      <c r="J131" s="51">
        <v>755.78</v>
      </c>
      <c r="K131" s="50">
        <v>1.810049</v>
      </c>
      <c r="L131" s="51">
        <v>755.78</v>
      </c>
      <c r="M131" s="52">
        <f t="shared" si="5"/>
        <v>0.002394941649686417</v>
      </c>
      <c r="N131" s="53">
        <v>250.373</v>
      </c>
      <c r="O131" s="153">
        <f t="shared" si="6"/>
        <v>0.5996287256569373</v>
      </c>
      <c r="P131" s="153">
        <f t="shared" si="7"/>
        <v>143.69649898118502</v>
      </c>
      <c r="Q131" s="165">
        <f t="shared" si="8"/>
        <v>35.97772353941623</v>
      </c>
    </row>
    <row r="132" spans="1:17" s="17" customFormat="1" ht="11.25">
      <c r="A132" s="187"/>
      <c r="B132" s="48" t="s">
        <v>254</v>
      </c>
      <c r="C132" s="49" t="s">
        <v>222</v>
      </c>
      <c r="D132" s="48">
        <v>8</v>
      </c>
      <c r="E132" s="48">
        <v>2004</v>
      </c>
      <c r="F132" s="50">
        <v>2.392</v>
      </c>
      <c r="G132" s="50">
        <v>0.459</v>
      </c>
      <c r="H132" s="50">
        <v>0</v>
      </c>
      <c r="I132" s="50">
        <v>1.933</v>
      </c>
      <c r="J132" s="51">
        <v>803.98</v>
      </c>
      <c r="K132" s="50">
        <v>1.933</v>
      </c>
      <c r="L132" s="51">
        <v>803.98</v>
      </c>
      <c r="M132" s="52">
        <f t="shared" si="5"/>
        <v>0.002404288663897112</v>
      </c>
      <c r="N132" s="53">
        <v>234</v>
      </c>
      <c r="O132" s="153">
        <f t="shared" si="6"/>
        <v>0.5626035473519242</v>
      </c>
      <c r="P132" s="153">
        <f t="shared" si="7"/>
        <v>144.25731983382673</v>
      </c>
      <c r="Q132" s="165">
        <f t="shared" si="8"/>
        <v>33.756212841115456</v>
      </c>
    </row>
    <row r="133" spans="1:17" s="17" customFormat="1" ht="11.25">
      <c r="A133" s="187"/>
      <c r="B133" s="48" t="s">
        <v>286</v>
      </c>
      <c r="C133" s="54" t="s">
        <v>264</v>
      </c>
      <c r="D133" s="55">
        <v>53</v>
      </c>
      <c r="E133" s="48" t="s">
        <v>189</v>
      </c>
      <c r="F133" s="56">
        <v>21.66</v>
      </c>
      <c r="G133" s="56">
        <v>5.93</v>
      </c>
      <c r="H133" s="56">
        <v>8.4</v>
      </c>
      <c r="I133" s="56">
        <v>7.08</v>
      </c>
      <c r="J133" s="57">
        <v>2943.21</v>
      </c>
      <c r="K133" s="56">
        <v>7.08</v>
      </c>
      <c r="L133" s="57">
        <v>2943.21</v>
      </c>
      <c r="M133" s="52">
        <f t="shared" si="5"/>
        <v>0.002405536811848288</v>
      </c>
      <c r="N133" s="53">
        <v>220.4</v>
      </c>
      <c r="O133" s="153">
        <f t="shared" si="6"/>
        <v>0.5301803133313627</v>
      </c>
      <c r="P133" s="153">
        <f t="shared" si="7"/>
        <v>144.33220871089728</v>
      </c>
      <c r="Q133" s="165">
        <f t="shared" si="8"/>
        <v>31.81081879988176</v>
      </c>
    </row>
    <row r="134" spans="1:17" s="17" customFormat="1" ht="11.25">
      <c r="A134" s="187"/>
      <c r="B134" s="48" t="s">
        <v>286</v>
      </c>
      <c r="C134" s="54" t="s">
        <v>265</v>
      </c>
      <c r="D134" s="55">
        <v>30</v>
      </c>
      <c r="E134" s="48" t="s">
        <v>189</v>
      </c>
      <c r="F134" s="56">
        <v>14.13</v>
      </c>
      <c r="G134" s="56">
        <v>4.39</v>
      </c>
      <c r="H134" s="56">
        <v>4.8</v>
      </c>
      <c r="I134" s="56">
        <v>4.94</v>
      </c>
      <c r="J134" s="57">
        <v>2051.95</v>
      </c>
      <c r="K134" s="56">
        <v>4.94</v>
      </c>
      <c r="L134" s="57">
        <v>2051.95</v>
      </c>
      <c r="M134" s="52">
        <f aca="true" t="shared" si="9" ref="M134:M197">K134/L134</f>
        <v>0.0024074660688613273</v>
      </c>
      <c r="N134" s="53">
        <v>220.4</v>
      </c>
      <c r="O134" s="153">
        <f aca="true" t="shared" si="10" ref="O134:O197">M134*N134</f>
        <v>0.5306055215770366</v>
      </c>
      <c r="P134" s="153">
        <f aca="true" t="shared" si="11" ref="P134:P197">M134*60*1000</f>
        <v>144.4479641316796</v>
      </c>
      <c r="Q134" s="165">
        <f aca="true" t="shared" si="12" ref="Q134:Q197">P134*N134/1000</f>
        <v>31.836331294622187</v>
      </c>
    </row>
    <row r="135" spans="1:17" s="17" customFormat="1" ht="11.25">
      <c r="A135" s="187"/>
      <c r="B135" s="48" t="s">
        <v>308</v>
      </c>
      <c r="C135" s="49" t="s">
        <v>294</v>
      </c>
      <c r="D135" s="48">
        <v>8</v>
      </c>
      <c r="E135" s="48" t="s">
        <v>189</v>
      </c>
      <c r="F135" s="50">
        <f>G135+H135+I135</f>
        <v>1.203</v>
      </c>
      <c r="G135" s="50">
        <v>0</v>
      </c>
      <c r="H135" s="50">
        <v>0</v>
      </c>
      <c r="I135" s="50">
        <v>1.203</v>
      </c>
      <c r="J135" s="51">
        <v>495.82</v>
      </c>
      <c r="K135" s="50">
        <f>I135</f>
        <v>1.203</v>
      </c>
      <c r="L135" s="51">
        <f>J135</f>
        <v>495.82</v>
      </c>
      <c r="M135" s="52">
        <f t="shared" si="9"/>
        <v>0.002426283731999516</v>
      </c>
      <c r="N135" s="53">
        <v>334.3</v>
      </c>
      <c r="O135" s="153">
        <f t="shared" si="10"/>
        <v>0.8111066516074382</v>
      </c>
      <c r="P135" s="153">
        <f t="shared" si="11"/>
        <v>145.57702391997097</v>
      </c>
      <c r="Q135" s="165">
        <f t="shared" si="12"/>
        <v>48.66639909644629</v>
      </c>
    </row>
    <row r="136" spans="1:17" s="17" customFormat="1" ht="11.25">
      <c r="A136" s="187"/>
      <c r="B136" s="48" t="s">
        <v>87</v>
      </c>
      <c r="C136" s="49" t="s">
        <v>37</v>
      </c>
      <c r="D136" s="48">
        <v>120</v>
      </c>
      <c r="E136" s="48">
        <v>2012</v>
      </c>
      <c r="F136" s="50">
        <v>9.5605</v>
      </c>
      <c r="G136" s="50">
        <v>3.5955</v>
      </c>
      <c r="H136" s="50"/>
      <c r="I136" s="50">
        <v>5.965</v>
      </c>
      <c r="J136" s="51">
        <v>8204.22</v>
      </c>
      <c r="K136" s="50">
        <v>4.026</v>
      </c>
      <c r="L136" s="51">
        <v>1656.72</v>
      </c>
      <c r="M136" s="52">
        <f t="shared" si="9"/>
        <v>0.0024301028538316672</v>
      </c>
      <c r="N136" s="53">
        <v>247.321</v>
      </c>
      <c r="O136" s="153">
        <f t="shared" si="10"/>
        <v>0.6010154679125017</v>
      </c>
      <c r="P136" s="153">
        <f t="shared" si="11"/>
        <v>145.80617122990003</v>
      </c>
      <c r="Q136" s="165">
        <f t="shared" si="12"/>
        <v>36.0609280747501</v>
      </c>
    </row>
    <row r="137" spans="1:17" s="17" customFormat="1" ht="11.25">
      <c r="A137" s="187"/>
      <c r="B137" s="48" t="s">
        <v>96</v>
      </c>
      <c r="C137" s="49" t="s">
        <v>89</v>
      </c>
      <c r="D137" s="48">
        <v>42</v>
      </c>
      <c r="E137" s="48" t="s">
        <v>88</v>
      </c>
      <c r="F137" s="50">
        <f>+G137+H137+I137</f>
        <v>14.589111599999999</v>
      </c>
      <c r="G137" s="50">
        <v>2.52096</v>
      </c>
      <c r="H137" s="50">
        <v>6.279386</v>
      </c>
      <c r="I137" s="50">
        <v>5.7887656</v>
      </c>
      <c r="J137" s="51">
        <v>2370.01</v>
      </c>
      <c r="K137" s="50">
        <v>5.787656</v>
      </c>
      <c r="L137" s="51">
        <v>2370.01</v>
      </c>
      <c r="M137" s="52">
        <f t="shared" si="9"/>
        <v>0.0024420386411871677</v>
      </c>
      <c r="N137" s="53">
        <v>250.373</v>
      </c>
      <c r="O137" s="153">
        <f t="shared" si="10"/>
        <v>0.6114205407099547</v>
      </c>
      <c r="P137" s="153">
        <f t="shared" si="11"/>
        <v>146.52231847123008</v>
      </c>
      <c r="Q137" s="165">
        <f t="shared" si="12"/>
        <v>36.68523244259728</v>
      </c>
    </row>
    <row r="138" spans="1:17" s="17" customFormat="1" ht="11.25">
      <c r="A138" s="187"/>
      <c r="B138" s="48" t="s">
        <v>362</v>
      </c>
      <c r="C138" s="49" t="s">
        <v>678</v>
      </c>
      <c r="D138" s="48">
        <v>54</v>
      </c>
      <c r="E138" s="48">
        <v>2007</v>
      </c>
      <c r="F138" s="50">
        <v>12.034</v>
      </c>
      <c r="G138" s="50">
        <v>4.27227</v>
      </c>
      <c r="H138" s="50">
        <v>0</v>
      </c>
      <c r="I138" s="50">
        <v>7.76173</v>
      </c>
      <c r="J138" s="51">
        <v>3133.2</v>
      </c>
      <c r="K138" s="50">
        <v>7.76173</v>
      </c>
      <c r="L138" s="51">
        <v>3133.2</v>
      </c>
      <c r="M138" s="52">
        <f t="shared" si="9"/>
        <v>0.002477253287373931</v>
      </c>
      <c r="N138" s="53">
        <v>252.55</v>
      </c>
      <c r="O138" s="153">
        <f t="shared" si="10"/>
        <v>0.6256303177262863</v>
      </c>
      <c r="P138" s="153">
        <f t="shared" si="11"/>
        <v>148.63519724243588</v>
      </c>
      <c r="Q138" s="165">
        <f t="shared" si="12"/>
        <v>37.53781906357718</v>
      </c>
    </row>
    <row r="139" spans="1:17" s="17" customFormat="1" ht="11.25">
      <c r="A139" s="187"/>
      <c r="B139" s="48" t="s">
        <v>286</v>
      </c>
      <c r="C139" s="54" t="s">
        <v>257</v>
      </c>
      <c r="D139" s="55">
        <v>78</v>
      </c>
      <c r="E139" s="48">
        <v>2009</v>
      </c>
      <c r="F139" s="56">
        <v>16.86</v>
      </c>
      <c r="G139" s="56">
        <v>0</v>
      </c>
      <c r="H139" s="56">
        <v>3.99</v>
      </c>
      <c r="I139" s="56">
        <v>12.87</v>
      </c>
      <c r="J139" s="57">
        <v>5193.04</v>
      </c>
      <c r="K139" s="56">
        <v>12.87</v>
      </c>
      <c r="L139" s="57">
        <v>5193.04</v>
      </c>
      <c r="M139" s="52">
        <f t="shared" si="9"/>
        <v>0.002478317132161508</v>
      </c>
      <c r="N139" s="53">
        <v>220.4</v>
      </c>
      <c r="O139" s="153">
        <f t="shared" si="10"/>
        <v>0.5462210959283964</v>
      </c>
      <c r="P139" s="153">
        <f t="shared" si="11"/>
        <v>148.6990279296905</v>
      </c>
      <c r="Q139" s="165">
        <f t="shared" si="12"/>
        <v>32.77326575570378</v>
      </c>
    </row>
    <row r="140" spans="1:17" s="17" customFormat="1" ht="11.25">
      <c r="A140" s="187"/>
      <c r="B140" s="48" t="s">
        <v>386</v>
      </c>
      <c r="C140" s="49" t="s">
        <v>388</v>
      </c>
      <c r="D140" s="48">
        <v>39</v>
      </c>
      <c r="E140" s="48" t="s">
        <v>189</v>
      </c>
      <c r="F140" s="50">
        <f>G140+H140+I140</f>
        <v>16.85218</v>
      </c>
      <c r="G140" s="50">
        <v>5.24</v>
      </c>
      <c r="H140" s="50">
        <v>6.24</v>
      </c>
      <c r="I140" s="50">
        <v>5.37218</v>
      </c>
      <c r="J140" s="51">
        <v>2147.42</v>
      </c>
      <c r="K140" s="50">
        <v>5.37218</v>
      </c>
      <c r="L140" s="51">
        <v>2147.42</v>
      </c>
      <c r="M140" s="52">
        <f t="shared" si="9"/>
        <v>0.0025016904005737118</v>
      </c>
      <c r="N140" s="53">
        <v>169.5</v>
      </c>
      <c r="O140" s="153">
        <f t="shared" si="10"/>
        <v>0.42403652289724414</v>
      </c>
      <c r="P140" s="153">
        <f t="shared" si="11"/>
        <v>150.1014240344227</v>
      </c>
      <c r="Q140" s="165">
        <f t="shared" si="12"/>
        <v>25.44219137383465</v>
      </c>
    </row>
    <row r="141" spans="1:17" s="17" customFormat="1" ht="11.25">
      <c r="A141" s="187"/>
      <c r="B141" s="48" t="s">
        <v>624</v>
      </c>
      <c r="C141" s="49" t="s">
        <v>606</v>
      </c>
      <c r="D141" s="48">
        <v>80</v>
      </c>
      <c r="E141" s="48" t="s">
        <v>189</v>
      </c>
      <c r="F141" s="50">
        <f>G141+H141+I141</f>
        <v>27.654000000000003</v>
      </c>
      <c r="G141" s="50">
        <v>5.559</v>
      </c>
      <c r="H141" s="50">
        <v>12.067</v>
      </c>
      <c r="I141" s="50">
        <v>10.028</v>
      </c>
      <c r="J141" s="51">
        <v>3919.9</v>
      </c>
      <c r="K141" s="50">
        <v>9.18</v>
      </c>
      <c r="L141" s="51">
        <v>3635.24</v>
      </c>
      <c r="M141" s="52">
        <f t="shared" si="9"/>
        <v>0.0025252803116162896</v>
      </c>
      <c r="N141" s="53">
        <v>201.98</v>
      </c>
      <c r="O141" s="153">
        <f t="shared" si="10"/>
        <v>0.5100561173402581</v>
      </c>
      <c r="P141" s="153">
        <f t="shared" si="11"/>
        <v>151.51681869697737</v>
      </c>
      <c r="Q141" s="165">
        <f t="shared" si="12"/>
        <v>30.60336704041549</v>
      </c>
    </row>
    <row r="142" spans="1:17" s="17" customFormat="1" ht="11.25">
      <c r="A142" s="187"/>
      <c r="B142" s="48" t="s">
        <v>308</v>
      </c>
      <c r="C142" s="49" t="s">
        <v>295</v>
      </c>
      <c r="D142" s="48">
        <v>6</v>
      </c>
      <c r="E142" s="48" t="s">
        <v>189</v>
      </c>
      <c r="F142" s="50">
        <f>G142+H142+I142</f>
        <v>0.917</v>
      </c>
      <c r="G142" s="50">
        <v>0</v>
      </c>
      <c r="H142" s="50">
        <v>0</v>
      </c>
      <c r="I142" s="50">
        <v>0.917</v>
      </c>
      <c r="J142" s="51">
        <v>354.04</v>
      </c>
      <c r="K142" s="50">
        <f>I142</f>
        <v>0.917</v>
      </c>
      <c r="L142" s="51">
        <f>J142</f>
        <v>354.04</v>
      </c>
      <c r="M142" s="52">
        <f t="shared" si="9"/>
        <v>0.0025901028132414416</v>
      </c>
      <c r="N142" s="53">
        <v>334.3</v>
      </c>
      <c r="O142" s="153">
        <f t="shared" si="10"/>
        <v>0.865871370466614</v>
      </c>
      <c r="P142" s="153">
        <f t="shared" si="11"/>
        <v>155.4061687944865</v>
      </c>
      <c r="Q142" s="165">
        <f t="shared" si="12"/>
        <v>51.95228222799684</v>
      </c>
    </row>
    <row r="143" spans="1:17" s="17" customFormat="1" ht="22.5">
      <c r="A143" s="187"/>
      <c r="B143" s="48" t="s">
        <v>362</v>
      </c>
      <c r="C143" s="49" t="s">
        <v>781</v>
      </c>
      <c r="D143" s="48">
        <v>22</v>
      </c>
      <c r="E143" s="48">
        <v>1987</v>
      </c>
      <c r="F143" s="50">
        <v>9.07</v>
      </c>
      <c r="G143" s="50">
        <v>2.508</v>
      </c>
      <c r="H143" s="50">
        <v>3.52</v>
      </c>
      <c r="I143" s="50">
        <v>3.042</v>
      </c>
      <c r="J143" s="51">
        <v>1172.81</v>
      </c>
      <c r="K143" s="50">
        <v>3.042</v>
      </c>
      <c r="L143" s="51">
        <v>1172.8</v>
      </c>
      <c r="M143" s="52">
        <f t="shared" si="9"/>
        <v>0.002593792633015007</v>
      </c>
      <c r="N143" s="53">
        <v>252.55</v>
      </c>
      <c r="O143" s="153">
        <f t="shared" si="10"/>
        <v>0.65506232946794</v>
      </c>
      <c r="P143" s="153">
        <f t="shared" si="11"/>
        <v>155.6275579809004</v>
      </c>
      <c r="Q143" s="165">
        <f t="shared" si="12"/>
        <v>39.3037397680764</v>
      </c>
    </row>
    <row r="144" spans="1:17" s="17" customFormat="1" ht="11.25">
      <c r="A144" s="187"/>
      <c r="B144" s="48" t="s">
        <v>215</v>
      </c>
      <c r="C144" s="49" t="s">
        <v>679</v>
      </c>
      <c r="D144" s="48">
        <v>60</v>
      </c>
      <c r="E144" s="48">
        <v>1968</v>
      </c>
      <c r="F144" s="50">
        <v>18.3</v>
      </c>
      <c r="G144" s="50">
        <v>6.55</v>
      </c>
      <c r="H144" s="50">
        <v>4.65</v>
      </c>
      <c r="I144" s="50">
        <v>7.1</v>
      </c>
      <c r="J144" s="51">
        <v>2715.36</v>
      </c>
      <c r="K144" s="50">
        <f>I144/J144*L144</f>
        <v>7.099058688350715</v>
      </c>
      <c r="L144" s="51">
        <v>2715</v>
      </c>
      <c r="M144" s="52">
        <f t="shared" si="9"/>
        <v>0.0026147545813446464</v>
      </c>
      <c r="N144" s="53">
        <v>278.71</v>
      </c>
      <c r="O144" s="153">
        <f t="shared" si="10"/>
        <v>0.7287582493665663</v>
      </c>
      <c r="P144" s="153">
        <f t="shared" si="11"/>
        <v>156.88527488067876</v>
      </c>
      <c r="Q144" s="165">
        <f t="shared" si="12"/>
        <v>43.725494961993974</v>
      </c>
    </row>
    <row r="145" spans="1:17" s="17" customFormat="1" ht="11.25">
      <c r="A145" s="187"/>
      <c r="B145" s="48" t="s">
        <v>286</v>
      </c>
      <c r="C145" s="54" t="s">
        <v>258</v>
      </c>
      <c r="D145" s="55">
        <v>92</v>
      </c>
      <c r="E145" s="48">
        <v>2007</v>
      </c>
      <c r="F145" s="56">
        <v>23.49</v>
      </c>
      <c r="G145" s="56">
        <v>0</v>
      </c>
      <c r="H145" s="56">
        <v>6.95</v>
      </c>
      <c r="I145" s="56">
        <v>16.54</v>
      </c>
      <c r="J145" s="57">
        <v>6320.16</v>
      </c>
      <c r="K145" s="56">
        <v>16.54</v>
      </c>
      <c r="L145" s="57">
        <v>6320.16</v>
      </c>
      <c r="M145" s="52">
        <f t="shared" si="9"/>
        <v>0.002617022353864459</v>
      </c>
      <c r="N145" s="53">
        <v>220.4</v>
      </c>
      <c r="O145" s="153">
        <f t="shared" si="10"/>
        <v>0.5767917267917269</v>
      </c>
      <c r="P145" s="153">
        <f t="shared" si="11"/>
        <v>157.02134123186752</v>
      </c>
      <c r="Q145" s="165">
        <f t="shared" si="12"/>
        <v>34.6075036075036</v>
      </c>
    </row>
    <row r="146" spans="1:17" s="17" customFormat="1" ht="22.5">
      <c r="A146" s="187"/>
      <c r="B146" s="48" t="s">
        <v>599</v>
      </c>
      <c r="C146" s="49" t="s">
        <v>556</v>
      </c>
      <c r="D146" s="48">
        <v>34</v>
      </c>
      <c r="E146" s="48">
        <v>2003</v>
      </c>
      <c r="F146" s="50">
        <v>16.787</v>
      </c>
      <c r="G146" s="50">
        <v>7.021612</v>
      </c>
      <c r="H146" s="50">
        <v>3.523386</v>
      </c>
      <c r="I146" s="50">
        <v>6.242</v>
      </c>
      <c r="J146" s="51">
        <v>2349.59</v>
      </c>
      <c r="K146" s="50">
        <f>+I146</f>
        <v>6.242</v>
      </c>
      <c r="L146" s="51">
        <v>2349.59</v>
      </c>
      <c r="M146" s="52">
        <f t="shared" si="9"/>
        <v>0.002656633710562268</v>
      </c>
      <c r="N146" s="53">
        <v>269.557</v>
      </c>
      <c r="O146" s="153">
        <f t="shared" si="10"/>
        <v>0.7161142131180334</v>
      </c>
      <c r="P146" s="153">
        <f t="shared" si="11"/>
        <v>159.3980226337361</v>
      </c>
      <c r="Q146" s="165">
        <f t="shared" si="12"/>
        <v>42.966852787082004</v>
      </c>
    </row>
    <row r="147" spans="1:17" s="17" customFormat="1" ht="11.25">
      <c r="A147" s="187"/>
      <c r="B147" s="48" t="s">
        <v>386</v>
      </c>
      <c r="C147" s="49" t="s">
        <v>389</v>
      </c>
      <c r="D147" s="48">
        <v>34</v>
      </c>
      <c r="E147" s="48" t="s">
        <v>189</v>
      </c>
      <c r="F147" s="50">
        <f>G147+H147+I147</f>
        <v>16.6</v>
      </c>
      <c r="G147" s="50">
        <v>6.19483</v>
      </c>
      <c r="H147" s="50">
        <v>5.44</v>
      </c>
      <c r="I147" s="50">
        <v>4.96517</v>
      </c>
      <c r="J147" s="51">
        <v>1867.63</v>
      </c>
      <c r="K147" s="50">
        <v>4.96517</v>
      </c>
      <c r="L147" s="51">
        <v>1867.63</v>
      </c>
      <c r="M147" s="52">
        <f t="shared" si="9"/>
        <v>0.0026585405032045956</v>
      </c>
      <c r="N147" s="53">
        <v>166.6</v>
      </c>
      <c r="O147" s="153">
        <f t="shared" si="10"/>
        <v>0.4429128478338856</v>
      </c>
      <c r="P147" s="153">
        <f t="shared" si="11"/>
        <v>159.51243019227573</v>
      </c>
      <c r="Q147" s="165">
        <f t="shared" si="12"/>
        <v>26.574770870033134</v>
      </c>
    </row>
    <row r="148" spans="1:17" s="17" customFormat="1" ht="11.25">
      <c r="A148" s="187"/>
      <c r="B148" s="48" t="s">
        <v>286</v>
      </c>
      <c r="C148" s="54" t="s">
        <v>266</v>
      </c>
      <c r="D148" s="55">
        <v>15</v>
      </c>
      <c r="E148" s="48" t="s">
        <v>189</v>
      </c>
      <c r="F148" s="56">
        <v>7.62</v>
      </c>
      <c r="G148" s="56">
        <v>2.23</v>
      </c>
      <c r="H148" s="56">
        <v>2.4</v>
      </c>
      <c r="I148" s="56">
        <v>2.99</v>
      </c>
      <c r="J148" s="57">
        <v>1120.11</v>
      </c>
      <c r="K148" s="56">
        <v>2.99</v>
      </c>
      <c r="L148" s="57">
        <v>1120.11</v>
      </c>
      <c r="M148" s="52">
        <f t="shared" si="9"/>
        <v>0.0026693806858254995</v>
      </c>
      <c r="N148" s="53">
        <v>220.4</v>
      </c>
      <c r="O148" s="153">
        <f t="shared" si="10"/>
        <v>0.5883315031559401</v>
      </c>
      <c r="P148" s="153">
        <f t="shared" si="11"/>
        <v>160.16284114952998</v>
      </c>
      <c r="Q148" s="165">
        <f t="shared" si="12"/>
        <v>35.29989018935641</v>
      </c>
    </row>
    <row r="149" spans="1:17" s="17" customFormat="1" ht="11.25">
      <c r="A149" s="187"/>
      <c r="B149" s="48" t="s">
        <v>87</v>
      </c>
      <c r="C149" s="49" t="s">
        <v>38</v>
      </c>
      <c r="D149" s="48">
        <v>45</v>
      </c>
      <c r="E149" s="48">
        <v>1993</v>
      </c>
      <c r="F149" s="50">
        <v>19</v>
      </c>
      <c r="G149" s="50">
        <v>6.5412</v>
      </c>
      <c r="H149" s="50">
        <v>4.5</v>
      </c>
      <c r="I149" s="50">
        <v>7.9588</v>
      </c>
      <c r="J149" s="51">
        <v>2976.86</v>
      </c>
      <c r="K149" s="50">
        <v>7.9588</v>
      </c>
      <c r="L149" s="51">
        <v>2976.86</v>
      </c>
      <c r="M149" s="52">
        <f t="shared" si="9"/>
        <v>0.002673555356986892</v>
      </c>
      <c r="N149" s="53">
        <v>247.321</v>
      </c>
      <c r="O149" s="153">
        <f t="shared" si="10"/>
        <v>0.6612263844453551</v>
      </c>
      <c r="P149" s="153">
        <f t="shared" si="11"/>
        <v>160.41332141921353</v>
      </c>
      <c r="Q149" s="165">
        <f t="shared" si="12"/>
        <v>39.67358306672131</v>
      </c>
    </row>
    <row r="150" spans="1:17" s="17" customFormat="1" ht="11.25">
      <c r="A150" s="187"/>
      <c r="B150" s="48" t="s">
        <v>599</v>
      </c>
      <c r="C150" s="49" t="s">
        <v>560</v>
      </c>
      <c r="D150" s="48">
        <v>35</v>
      </c>
      <c r="E150" s="48" t="s">
        <v>189</v>
      </c>
      <c r="F150" s="50">
        <v>19.97</v>
      </c>
      <c r="G150" s="50">
        <v>5.398384</v>
      </c>
      <c r="H150" s="50">
        <v>8.64</v>
      </c>
      <c r="I150" s="50">
        <v>5.931622</v>
      </c>
      <c r="J150" s="51">
        <v>2212.05</v>
      </c>
      <c r="K150" s="50">
        <f>+I150</f>
        <v>5.931622</v>
      </c>
      <c r="L150" s="51">
        <v>2212.05</v>
      </c>
      <c r="M150" s="52">
        <f t="shared" si="9"/>
        <v>0.0026815044867882732</v>
      </c>
      <c r="N150" s="53">
        <v>269.557</v>
      </c>
      <c r="O150" s="153">
        <f t="shared" si="10"/>
        <v>0.7228183049451866</v>
      </c>
      <c r="P150" s="153">
        <f t="shared" si="11"/>
        <v>160.8902692072964</v>
      </c>
      <c r="Q150" s="165">
        <f t="shared" si="12"/>
        <v>43.3690982967112</v>
      </c>
    </row>
    <row r="151" spans="1:17" s="17" customFormat="1" ht="11.25">
      <c r="A151" s="187"/>
      <c r="B151" s="48" t="s">
        <v>254</v>
      </c>
      <c r="C151" s="49" t="s">
        <v>231</v>
      </c>
      <c r="D151" s="58">
        <v>25</v>
      </c>
      <c r="E151" s="48" t="s">
        <v>189</v>
      </c>
      <c r="F151" s="50">
        <f>G151+H151+I151</f>
        <v>9.035031</v>
      </c>
      <c r="G151" s="50">
        <v>1.734</v>
      </c>
      <c r="H151" s="50">
        <v>3.92</v>
      </c>
      <c r="I151" s="50">
        <v>3.381031</v>
      </c>
      <c r="J151" s="51">
        <v>1257.05</v>
      </c>
      <c r="K151" s="50">
        <v>3.381031</v>
      </c>
      <c r="L151" s="51">
        <v>1257.05</v>
      </c>
      <c r="M151" s="52">
        <f t="shared" si="9"/>
        <v>0.0026896551449823</v>
      </c>
      <c r="N151" s="53">
        <v>234</v>
      </c>
      <c r="O151" s="153">
        <f t="shared" si="10"/>
        <v>0.6293793039258582</v>
      </c>
      <c r="P151" s="153">
        <f t="shared" si="11"/>
        <v>161.379308698938</v>
      </c>
      <c r="Q151" s="165">
        <f t="shared" si="12"/>
        <v>37.76275823555149</v>
      </c>
    </row>
    <row r="152" spans="1:17" s="17" customFormat="1" ht="11.25">
      <c r="A152" s="187"/>
      <c r="B152" s="48" t="s">
        <v>386</v>
      </c>
      <c r="C152" s="49" t="s">
        <v>390</v>
      </c>
      <c r="D152" s="48">
        <v>40</v>
      </c>
      <c r="E152" s="48" t="s">
        <v>189</v>
      </c>
      <c r="F152" s="50">
        <f>G152+H152+I152</f>
        <v>16.99996</v>
      </c>
      <c r="G152" s="50">
        <v>4.803</v>
      </c>
      <c r="H152" s="50">
        <v>6.4</v>
      </c>
      <c r="I152" s="50">
        <v>5.79696</v>
      </c>
      <c r="J152" s="51">
        <v>2142.11</v>
      </c>
      <c r="K152" s="50">
        <v>5.79696</v>
      </c>
      <c r="L152" s="51">
        <v>2142.11</v>
      </c>
      <c r="M152" s="52">
        <f t="shared" si="9"/>
        <v>0.002706191558790165</v>
      </c>
      <c r="N152" s="53">
        <v>166.6</v>
      </c>
      <c r="O152" s="153">
        <f t="shared" si="10"/>
        <v>0.45085151369444143</v>
      </c>
      <c r="P152" s="153">
        <f t="shared" si="11"/>
        <v>162.3714935274099</v>
      </c>
      <c r="Q152" s="165">
        <f t="shared" si="12"/>
        <v>27.05109082166649</v>
      </c>
    </row>
    <row r="153" spans="1:17" s="17" customFormat="1" ht="11.25">
      <c r="A153" s="187"/>
      <c r="B153" s="48" t="s">
        <v>644</v>
      </c>
      <c r="C153" s="49" t="s">
        <v>630</v>
      </c>
      <c r="D153" s="48">
        <v>30</v>
      </c>
      <c r="E153" s="48">
        <v>1992</v>
      </c>
      <c r="F153" s="50">
        <v>12.41</v>
      </c>
      <c r="G153" s="50">
        <v>3.174</v>
      </c>
      <c r="H153" s="50">
        <v>4.8</v>
      </c>
      <c r="I153" s="50">
        <v>4.4</v>
      </c>
      <c r="J153" s="51">
        <v>1604.48</v>
      </c>
      <c r="K153" s="50">
        <v>4.4</v>
      </c>
      <c r="L153" s="51">
        <v>1604.48</v>
      </c>
      <c r="M153" s="52">
        <f t="shared" si="9"/>
        <v>0.002742321499800559</v>
      </c>
      <c r="N153" s="53">
        <v>310.87</v>
      </c>
      <c r="O153" s="153">
        <f t="shared" si="10"/>
        <v>0.8525054846429997</v>
      </c>
      <c r="P153" s="153">
        <f t="shared" si="11"/>
        <v>164.53928998803352</v>
      </c>
      <c r="Q153" s="165">
        <f t="shared" si="12"/>
        <v>51.150329078579986</v>
      </c>
    </row>
    <row r="154" spans="1:17" s="17" customFormat="1" ht="11.25">
      <c r="A154" s="187"/>
      <c r="B154" s="48" t="s">
        <v>386</v>
      </c>
      <c r="C154" s="49" t="s">
        <v>391</v>
      </c>
      <c r="D154" s="48">
        <v>15</v>
      </c>
      <c r="E154" s="48" t="s">
        <v>189</v>
      </c>
      <c r="F154" s="50">
        <f>G154+H154+I154</f>
        <v>7</v>
      </c>
      <c r="G154" s="50">
        <v>2.074</v>
      </c>
      <c r="H154" s="50">
        <v>2.4</v>
      </c>
      <c r="I154" s="50">
        <v>2.526</v>
      </c>
      <c r="J154" s="51">
        <v>911.13</v>
      </c>
      <c r="K154" s="50">
        <v>2.526</v>
      </c>
      <c r="L154" s="51">
        <v>911.13</v>
      </c>
      <c r="M154" s="52">
        <f t="shared" si="9"/>
        <v>0.0027723815481874156</v>
      </c>
      <c r="N154" s="53">
        <v>169.5</v>
      </c>
      <c r="O154" s="153">
        <f t="shared" si="10"/>
        <v>0.4699186724177669</v>
      </c>
      <c r="P154" s="153">
        <f t="shared" si="11"/>
        <v>166.34289289124493</v>
      </c>
      <c r="Q154" s="165">
        <f t="shared" si="12"/>
        <v>28.195120345066012</v>
      </c>
    </row>
    <row r="155" spans="1:17" s="17" customFormat="1" ht="11.25">
      <c r="A155" s="187"/>
      <c r="B155" s="48" t="s">
        <v>254</v>
      </c>
      <c r="C155" s="49" t="s">
        <v>233</v>
      </c>
      <c r="D155" s="58">
        <v>24</v>
      </c>
      <c r="E155" s="48" t="s">
        <v>189</v>
      </c>
      <c r="F155" s="50">
        <f>G155+H155+I155</f>
        <v>8.46488</v>
      </c>
      <c r="G155" s="50">
        <v>1.62588</v>
      </c>
      <c r="H155" s="50">
        <v>3.7600000000000002</v>
      </c>
      <c r="I155" s="50">
        <v>3.079</v>
      </c>
      <c r="J155" s="51">
        <v>1107.43</v>
      </c>
      <c r="K155" s="50">
        <v>3.079</v>
      </c>
      <c r="L155" s="51">
        <v>1107.43</v>
      </c>
      <c r="M155" s="52">
        <f t="shared" si="9"/>
        <v>0.0027803111709092223</v>
      </c>
      <c r="N155" s="53">
        <v>234</v>
      </c>
      <c r="O155" s="153">
        <f t="shared" si="10"/>
        <v>0.650592813992758</v>
      </c>
      <c r="P155" s="153">
        <f t="shared" si="11"/>
        <v>166.81867025455333</v>
      </c>
      <c r="Q155" s="165">
        <f t="shared" si="12"/>
        <v>39.03556883956548</v>
      </c>
    </row>
    <row r="156" spans="1:17" s="17" customFormat="1" ht="11.25">
      <c r="A156" s="187"/>
      <c r="B156" s="48" t="s">
        <v>215</v>
      </c>
      <c r="C156" s="49" t="s">
        <v>680</v>
      </c>
      <c r="D156" s="48">
        <v>61</v>
      </c>
      <c r="E156" s="48">
        <v>1975</v>
      </c>
      <c r="F156" s="50">
        <v>26.67</v>
      </c>
      <c r="G156" s="50">
        <v>6.85</v>
      </c>
      <c r="H156" s="50">
        <v>9.6</v>
      </c>
      <c r="I156" s="50">
        <f>F156-G156-H156</f>
        <v>10.22</v>
      </c>
      <c r="J156" s="51">
        <v>3635.15</v>
      </c>
      <c r="K156" s="50">
        <f>I156/J156*L156</f>
        <v>10.21957828425237</v>
      </c>
      <c r="L156" s="51">
        <v>3635</v>
      </c>
      <c r="M156" s="52">
        <f t="shared" si="9"/>
        <v>0.0028114383175384785</v>
      </c>
      <c r="N156" s="53">
        <v>278.71</v>
      </c>
      <c r="O156" s="153">
        <f t="shared" si="10"/>
        <v>0.7835759734811493</v>
      </c>
      <c r="P156" s="153">
        <f t="shared" si="11"/>
        <v>168.6862990523087</v>
      </c>
      <c r="Q156" s="165">
        <f t="shared" si="12"/>
        <v>47.01455840886895</v>
      </c>
    </row>
    <row r="157" spans="1:17" s="17" customFormat="1" ht="11.25">
      <c r="A157" s="187"/>
      <c r="B157" s="48" t="s">
        <v>286</v>
      </c>
      <c r="C157" s="54" t="s">
        <v>267</v>
      </c>
      <c r="D157" s="55">
        <v>52</v>
      </c>
      <c r="E157" s="48" t="s">
        <v>189</v>
      </c>
      <c r="F157" s="56">
        <v>22.69</v>
      </c>
      <c r="G157" s="56">
        <v>5.54</v>
      </c>
      <c r="H157" s="56">
        <v>8.32</v>
      </c>
      <c r="I157" s="56">
        <v>8.46</v>
      </c>
      <c r="J157" s="57">
        <v>2936.04</v>
      </c>
      <c r="K157" s="56">
        <v>8.46</v>
      </c>
      <c r="L157" s="57">
        <v>2936.04</v>
      </c>
      <c r="M157" s="52">
        <f t="shared" si="9"/>
        <v>0.0028814321330772065</v>
      </c>
      <c r="N157" s="53">
        <v>220.4</v>
      </c>
      <c r="O157" s="153">
        <f t="shared" si="10"/>
        <v>0.6350676421302164</v>
      </c>
      <c r="P157" s="153">
        <f t="shared" si="11"/>
        <v>172.8859279846324</v>
      </c>
      <c r="Q157" s="165">
        <f t="shared" si="12"/>
        <v>38.10405852781298</v>
      </c>
    </row>
    <row r="158" spans="1:17" s="17" customFormat="1" ht="11.25">
      <c r="A158" s="187"/>
      <c r="B158" s="48" t="s">
        <v>455</v>
      </c>
      <c r="C158" s="59" t="s">
        <v>426</v>
      </c>
      <c r="D158" s="59">
        <v>40</v>
      </c>
      <c r="E158" s="48">
        <v>1990</v>
      </c>
      <c r="F158" s="50">
        <f>I158+H158+G158</f>
        <v>15.54</v>
      </c>
      <c r="G158" s="50">
        <v>2.38</v>
      </c>
      <c r="H158" s="50">
        <f>6400/1000</f>
        <v>6.4</v>
      </c>
      <c r="I158" s="50">
        <v>6.76</v>
      </c>
      <c r="J158" s="51">
        <v>2290.61</v>
      </c>
      <c r="K158" s="50">
        <v>6.76</v>
      </c>
      <c r="L158" s="51">
        <v>2290.61</v>
      </c>
      <c r="M158" s="52">
        <f t="shared" si="9"/>
        <v>0.002951178943600176</v>
      </c>
      <c r="N158" s="53">
        <v>236.3</v>
      </c>
      <c r="O158" s="153">
        <f t="shared" si="10"/>
        <v>0.6973635843727216</v>
      </c>
      <c r="P158" s="153">
        <f t="shared" si="11"/>
        <v>177.07073661601055</v>
      </c>
      <c r="Q158" s="165">
        <f t="shared" si="12"/>
        <v>41.841815062363295</v>
      </c>
    </row>
    <row r="159" spans="1:17" s="17" customFormat="1" ht="11.25">
      <c r="A159" s="187"/>
      <c r="B159" s="48" t="s">
        <v>644</v>
      </c>
      <c r="C159" s="49" t="s">
        <v>629</v>
      </c>
      <c r="D159" s="48">
        <v>30</v>
      </c>
      <c r="E159" s="48">
        <v>1992</v>
      </c>
      <c r="F159" s="50">
        <v>12.013</v>
      </c>
      <c r="G159" s="50">
        <v>2.4</v>
      </c>
      <c r="H159" s="50">
        <v>4.8</v>
      </c>
      <c r="I159" s="50">
        <v>4.8</v>
      </c>
      <c r="J159" s="51">
        <v>1596.18</v>
      </c>
      <c r="K159" s="50">
        <v>4.8</v>
      </c>
      <c r="L159" s="51">
        <v>1596.18</v>
      </c>
      <c r="M159" s="52">
        <f t="shared" si="9"/>
        <v>0.0030071796413938274</v>
      </c>
      <c r="N159" s="53">
        <v>310.87</v>
      </c>
      <c r="O159" s="153">
        <f t="shared" si="10"/>
        <v>0.9348419351200992</v>
      </c>
      <c r="P159" s="153">
        <f t="shared" si="11"/>
        <v>180.43077848362964</v>
      </c>
      <c r="Q159" s="165">
        <f t="shared" si="12"/>
        <v>56.09051610720595</v>
      </c>
    </row>
    <row r="160" spans="1:17" s="17" customFormat="1" ht="11.25">
      <c r="A160" s="187"/>
      <c r="B160" s="48" t="s">
        <v>386</v>
      </c>
      <c r="C160" s="49" t="s">
        <v>392</v>
      </c>
      <c r="D160" s="48">
        <v>40</v>
      </c>
      <c r="E160" s="48" t="s">
        <v>189</v>
      </c>
      <c r="F160" s="50">
        <f>G160+H160+I160</f>
        <v>18.335</v>
      </c>
      <c r="G160" s="50">
        <v>5.2288</v>
      </c>
      <c r="H160" s="50">
        <v>6.4</v>
      </c>
      <c r="I160" s="50">
        <v>6.7062</v>
      </c>
      <c r="J160" s="51">
        <v>2229.96</v>
      </c>
      <c r="K160" s="50">
        <v>6.7062</v>
      </c>
      <c r="L160" s="51">
        <v>2229.96</v>
      </c>
      <c r="M160" s="52">
        <f t="shared" si="9"/>
        <v>0.00300731851692407</v>
      </c>
      <c r="N160" s="53">
        <v>169.5</v>
      </c>
      <c r="O160" s="153">
        <f t="shared" si="10"/>
        <v>0.5097404886186299</v>
      </c>
      <c r="P160" s="153">
        <f t="shared" si="11"/>
        <v>180.4391110154442</v>
      </c>
      <c r="Q160" s="165">
        <f t="shared" si="12"/>
        <v>30.58442931711779</v>
      </c>
    </row>
    <row r="161" spans="1:17" s="17" customFormat="1" ht="11.25">
      <c r="A161" s="187"/>
      <c r="B161" s="48" t="s">
        <v>308</v>
      </c>
      <c r="C161" s="49" t="s">
        <v>296</v>
      </c>
      <c r="D161" s="48">
        <v>12</v>
      </c>
      <c r="E161" s="48" t="s">
        <v>189</v>
      </c>
      <c r="F161" s="50">
        <f>G161+H161+I161</f>
        <v>2.235</v>
      </c>
      <c r="G161" s="50">
        <v>0</v>
      </c>
      <c r="H161" s="50">
        <v>0</v>
      </c>
      <c r="I161" s="50">
        <v>2.235</v>
      </c>
      <c r="J161" s="51">
        <v>742.75</v>
      </c>
      <c r="K161" s="50">
        <f>I161</f>
        <v>2.235</v>
      </c>
      <c r="L161" s="51">
        <f>J161</f>
        <v>742.75</v>
      </c>
      <c r="M161" s="52">
        <f t="shared" si="9"/>
        <v>0.0030090878492090205</v>
      </c>
      <c r="N161" s="53">
        <v>334.3</v>
      </c>
      <c r="O161" s="153">
        <f t="shared" si="10"/>
        <v>1.0059380679905756</v>
      </c>
      <c r="P161" s="153">
        <f t="shared" si="11"/>
        <v>180.54527095254122</v>
      </c>
      <c r="Q161" s="165">
        <f t="shared" si="12"/>
        <v>60.35628407943453</v>
      </c>
    </row>
    <row r="162" spans="1:17" s="17" customFormat="1" ht="11.25">
      <c r="A162" s="187"/>
      <c r="B162" s="48" t="s">
        <v>128</v>
      </c>
      <c r="C162" s="49" t="s">
        <v>108</v>
      </c>
      <c r="D162" s="48">
        <v>13</v>
      </c>
      <c r="E162" s="48">
        <v>1993</v>
      </c>
      <c r="F162" s="50">
        <v>5.8</v>
      </c>
      <c r="G162" s="50">
        <v>1.02</v>
      </c>
      <c r="H162" s="50">
        <v>2.56</v>
      </c>
      <c r="I162" s="50">
        <v>2.22</v>
      </c>
      <c r="J162" s="51">
        <v>736</v>
      </c>
      <c r="K162" s="50">
        <v>2.22</v>
      </c>
      <c r="L162" s="51">
        <v>736</v>
      </c>
      <c r="M162" s="52">
        <f t="shared" si="9"/>
        <v>0.0030163043478260874</v>
      </c>
      <c r="N162" s="53">
        <v>220.18</v>
      </c>
      <c r="O162" s="153">
        <f t="shared" si="10"/>
        <v>0.664129891304348</v>
      </c>
      <c r="P162" s="153">
        <f t="shared" si="11"/>
        <v>180.97826086956525</v>
      </c>
      <c r="Q162" s="165">
        <f t="shared" si="12"/>
        <v>39.847793478260876</v>
      </c>
    </row>
    <row r="163" spans="1:17" s="17" customFormat="1" ht="11.25">
      <c r="A163" s="187"/>
      <c r="B163" s="48" t="s">
        <v>308</v>
      </c>
      <c r="C163" s="49" t="s">
        <v>297</v>
      </c>
      <c r="D163" s="48">
        <v>20</v>
      </c>
      <c r="E163" s="48" t="s">
        <v>189</v>
      </c>
      <c r="F163" s="50">
        <f>G163+H163+I163</f>
        <v>4.908</v>
      </c>
      <c r="G163" s="50">
        <v>0.143</v>
      </c>
      <c r="H163" s="50">
        <v>1.496</v>
      </c>
      <c r="I163" s="50">
        <v>3.269</v>
      </c>
      <c r="J163" s="51">
        <v>1078.13</v>
      </c>
      <c r="K163" s="50">
        <f>I163</f>
        <v>3.269</v>
      </c>
      <c r="L163" s="51">
        <f>J163</f>
        <v>1078.13</v>
      </c>
      <c r="M163" s="52">
        <f t="shared" si="9"/>
        <v>0.0030321018801072225</v>
      </c>
      <c r="N163" s="53">
        <v>334.3</v>
      </c>
      <c r="O163" s="153">
        <f t="shared" si="10"/>
        <v>1.0136316585198446</v>
      </c>
      <c r="P163" s="153">
        <f t="shared" si="11"/>
        <v>181.92611280643334</v>
      </c>
      <c r="Q163" s="165">
        <f t="shared" si="12"/>
        <v>60.81789951119067</v>
      </c>
    </row>
    <row r="164" spans="1:17" s="17" customFormat="1" ht="11.25">
      <c r="A164" s="187"/>
      <c r="B164" s="48" t="s">
        <v>286</v>
      </c>
      <c r="C164" s="54" t="s">
        <v>259</v>
      </c>
      <c r="D164" s="55">
        <v>52</v>
      </c>
      <c r="E164" s="48">
        <v>2007</v>
      </c>
      <c r="F164" s="56">
        <v>14.73</v>
      </c>
      <c r="G164" s="56">
        <v>0</v>
      </c>
      <c r="H164" s="56">
        <v>3.28</v>
      </c>
      <c r="I164" s="56">
        <v>11.45</v>
      </c>
      <c r="J164" s="57">
        <v>3767.48</v>
      </c>
      <c r="K164" s="56">
        <v>11.45</v>
      </c>
      <c r="L164" s="57">
        <v>3767.48</v>
      </c>
      <c r="M164" s="52">
        <f t="shared" si="9"/>
        <v>0.003039166763990784</v>
      </c>
      <c r="N164" s="53">
        <v>220.4</v>
      </c>
      <c r="O164" s="153">
        <f t="shared" si="10"/>
        <v>0.6698323547835688</v>
      </c>
      <c r="P164" s="153">
        <f t="shared" si="11"/>
        <v>182.35000583944705</v>
      </c>
      <c r="Q164" s="165">
        <f t="shared" si="12"/>
        <v>40.18994128701413</v>
      </c>
    </row>
    <row r="165" spans="1:17" s="17" customFormat="1" ht="11.25">
      <c r="A165" s="187"/>
      <c r="B165" s="48" t="s">
        <v>386</v>
      </c>
      <c r="C165" s="49" t="s">
        <v>393</v>
      </c>
      <c r="D165" s="48">
        <v>20</v>
      </c>
      <c r="E165" s="48" t="s">
        <v>189</v>
      </c>
      <c r="F165" s="50">
        <f>G165+H165+I165</f>
        <v>9</v>
      </c>
      <c r="G165" s="50">
        <v>2.4561</v>
      </c>
      <c r="H165" s="50">
        <v>3.2</v>
      </c>
      <c r="I165" s="50">
        <v>3.3439</v>
      </c>
      <c r="J165" s="51">
        <v>1090.99</v>
      </c>
      <c r="K165" s="50">
        <v>3.3439</v>
      </c>
      <c r="L165" s="51">
        <v>1090.99</v>
      </c>
      <c r="M165" s="52">
        <f t="shared" si="9"/>
        <v>0.0030650143447694296</v>
      </c>
      <c r="N165" s="53">
        <v>169.5</v>
      </c>
      <c r="O165" s="153">
        <f t="shared" si="10"/>
        <v>0.5195199314384183</v>
      </c>
      <c r="P165" s="153">
        <f t="shared" si="11"/>
        <v>183.9008606861658</v>
      </c>
      <c r="Q165" s="165">
        <f t="shared" si="12"/>
        <v>31.171195886305103</v>
      </c>
    </row>
    <row r="166" spans="1:17" s="17" customFormat="1" ht="11.25">
      <c r="A166" s="187"/>
      <c r="B166" s="48" t="s">
        <v>286</v>
      </c>
      <c r="C166" s="54" t="s">
        <v>260</v>
      </c>
      <c r="D166" s="55">
        <v>17</v>
      </c>
      <c r="E166" s="48">
        <v>2009</v>
      </c>
      <c r="F166" s="56">
        <v>7.47</v>
      </c>
      <c r="G166" s="56">
        <v>0</v>
      </c>
      <c r="H166" s="56">
        <v>2.93</v>
      </c>
      <c r="I166" s="56">
        <v>4.52</v>
      </c>
      <c r="J166" s="57">
        <v>1463.65</v>
      </c>
      <c r="K166" s="56">
        <v>4.52</v>
      </c>
      <c r="L166" s="57">
        <v>1463.65</v>
      </c>
      <c r="M166" s="52">
        <f t="shared" si="9"/>
        <v>0.003088169985993919</v>
      </c>
      <c r="N166" s="53">
        <v>220.4</v>
      </c>
      <c r="O166" s="153">
        <f t="shared" si="10"/>
        <v>0.6806326649130597</v>
      </c>
      <c r="P166" s="153">
        <f t="shared" si="11"/>
        <v>185.29019915963514</v>
      </c>
      <c r="Q166" s="165">
        <f t="shared" si="12"/>
        <v>40.83795989478359</v>
      </c>
    </row>
    <row r="167" spans="1:17" s="17" customFormat="1" ht="11.25">
      <c r="A167" s="187"/>
      <c r="B167" s="48" t="s">
        <v>599</v>
      </c>
      <c r="C167" s="49" t="s">
        <v>561</v>
      </c>
      <c r="D167" s="48">
        <v>36</v>
      </c>
      <c r="E167" s="48">
        <v>1987</v>
      </c>
      <c r="F167" s="50">
        <v>21.393</v>
      </c>
      <c r="G167" s="50">
        <v>5.974317</v>
      </c>
      <c r="H167" s="50">
        <v>8.64</v>
      </c>
      <c r="I167" s="50">
        <v>6.77868</v>
      </c>
      <c r="J167" s="51">
        <v>2176.88</v>
      </c>
      <c r="K167" s="50">
        <f>+I167</f>
        <v>6.77868</v>
      </c>
      <c r="L167" s="51">
        <v>2176.88</v>
      </c>
      <c r="M167" s="52">
        <f t="shared" si="9"/>
        <v>0.003113942890742714</v>
      </c>
      <c r="N167" s="53">
        <v>269.557</v>
      </c>
      <c r="O167" s="153">
        <f t="shared" si="10"/>
        <v>0.8393851037999338</v>
      </c>
      <c r="P167" s="153">
        <f t="shared" si="11"/>
        <v>186.83657344456284</v>
      </c>
      <c r="Q167" s="165">
        <f t="shared" si="12"/>
        <v>50.363106227996035</v>
      </c>
    </row>
    <row r="168" spans="1:17" s="17" customFormat="1" ht="11.25">
      <c r="A168" s="187"/>
      <c r="B168" s="48" t="s">
        <v>308</v>
      </c>
      <c r="C168" s="49" t="s">
        <v>298</v>
      </c>
      <c r="D168" s="48">
        <v>50</v>
      </c>
      <c r="E168" s="48" t="s">
        <v>189</v>
      </c>
      <c r="F168" s="50">
        <f>G168+H168+I168</f>
        <v>20.582</v>
      </c>
      <c r="G168" s="50">
        <v>4.711</v>
      </c>
      <c r="H168" s="50">
        <v>8</v>
      </c>
      <c r="I168" s="50">
        <v>7.871</v>
      </c>
      <c r="J168" s="51">
        <v>2510.79</v>
      </c>
      <c r="K168" s="50">
        <f>I168</f>
        <v>7.871</v>
      </c>
      <c r="L168" s="51">
        <f>J168</f>
        <v>2510.79</v>
      </c>
      <c r="M168" s="52">
        <f t="shared" si="9"/>
        <v>0.0031348699015051043</v>
      </c>
      <c r="N168" s="53">
        <v>334.3</v>
      </c>
      <c r="O168" s="153">
        <f t="shared" si="10"/>
        <v>1.0479870080731564</v>
      </c>
      <c r="P168" s="153">
        <f t="shared" si="11"/>
        <v>188.09219409030626</v>
      </c>
      <c r="Q168" s="165">
        <f t="shared" si="12"/>
        <v>62.879220484389386</v>
      </c>
    </row>
    <row r="169" spans="1:17" s="17" customFormat="1" ht="11.25">
      <c r="A169" s="187"/>
      <c r="B169" s="48" t="s">
        <v>386</v>
      </c>
      <c r="C169" s="49" t="s">
        <v>394</v>
      </c>
      <c r="D169" s="48">
        <v>30</v>
      </c>
      <c r="E169" s="48" t="s">
        <v>189</v>
      </c>
      <c r="F169" s="50">
        <f>G169+H169+I169</f>
        <v>13.54</v>
      </c>
      <c r="G169" s="50">
        <v>3.2311</v>
      </c>
      <c r="H169" s="50">
        <v>4.8</v>
      </c>
      <c r="I169" s="50">
        <v>5.5089</v>
      </c>
      <c r="J169" s="51">
        <v>1714.8</v>
      </c>
      <c r="K169" s="50">
        <v>5.5089</v>
      </c>
      <c r="L169" s="51">
        <v>1714.8</v>
      </c>
      <c r="M169" s="52">
        <f t="shared" si="9"/>
        <v>0.003212561231630511</v>
      </c>
      <c r="N169" s="53">
        <v>169.5</v>
      </c>
      <c r="O169" s="153">
        <f t="shared" si="10"/>
        <v>0.5445291287613716</v>
      </c>
      <c r="P169" s="153">
        <f t="shared" si="11"/>
        <v>192.75367389783065</v>
      </c>
      <c r="Q169" s="165">
        <f t="shared" si="12"/>
        <v>32.671747725682295</v>
      </c>
    </row>
    <row r="170" spans="1:17" s="17" customFormat="1" ht="11.25">
      <c r="A170" s="187"/>
      <c r="B170" s="48" t="s">
        <v>308</v>
      </c>
      <c r="C170" s="49" t="s">
        <v>299</v>
      </c>
      <c r="D170" s="48">
        <v>6</v>
      </c>
      <c r="E170" s="48" t="s">
        <v>189</v>
      </c>
      <c r="F170" s="50">
        <f>G170+H170+I170</f>
        <v>1.146</v>
      </c>
      <c r="G170" s="50">
        <v>0</v>
      </c>
      <c r="H170" s="50">
        <v>0</v>
      </c>
      <c r="I170" s="50">
        <v>1.146</v>
      </c>
      <c r="J170" s="51">
        <v>355.35</v>
      </c>
      <c r="K170" s="50">
        <f>I170</f>
        <v>1.146</v>
      </c>
      <c r="L170" s="51">
        <f>J170</f>
        <v>355.35</v>
      </c>
      <c r="M170" s="52">
        <f t="shared" si="9"/>
        <v>0.0032249894470240603</v>
      </c>
      <c r="N170" s="53">
        <v>334.3</v>
      </c>
      <c r="O170" s="153">
        <f t="shared" si="10"/>
        <v>1.0781139721401434</v>
      </c>
      <c r="P170" s="153">
        <f t="shared" si="11"/>
        <v>193.4993668214436</v>
      </c>
      <c r="Q170" s="165">
        <f t="shared" si="12"/>
        <v>64.6868383284086</v>
      </c>
    </row>
    <row r="171" spans="1:17" s="17" customFormat="1" ht="11.25">
      <c r="A171" s="187"/>
      <c r="B171" s="48" t="s">
        <v>455</v>
      </c>
      <c r="C171" s="60" t="s">
        <v>436</v>
      </c>
      <c r="D171" s="60">
        <v>50</v>
      </c>
      <c r="E171" s="48">
        <v>1980</v>
      </c>
      <c r="F171" s="50">
        <f>I171+H171+G171</f>
        <v>21.669999999999998</v>
      </c>
      <c r="G171" s="50">
        <v>5.2</v>
      </c>
      <c r="H171" s="50">
        <f>8000/1000</f>
        <v>8</v>
      </c>
      <c r="I171" s="50">
        <v>8.47</v>
      </c>
      <c r="J171" s="51">
        <v>2615.04</v>
      </c>
      <c r="K171" s="50">
        <v>8.47</v>
      </c>
      <c r="L171" s="51">
        <v>2615.04</v>
      </c>
      <c r="M171" s="52">
        <f t="shared" si="9"/>
        <v>0.0032389561918746944</v>
      </c>
      <c r="N171" s="53">
        <v>236.3</v>
      </c>
      <c r="O171" s="153">
        <f t="shared" si="10"/>
        <v>0.7653653481399904</v>
      </c>
      <c r="P171" s="153">
        <f t="shared" si="11"/>
        <v>194.33737151248164</v>
      </c>
      <c r="Q171" s="165">
        <f t="shared" si="12"/>
        <v>45.92192088839941</v>
      </c>
    </row>
    <row r="172" spans="1:17" s="17" customFormat="1" ht="11.25">
      <c r="A172" s="187"/>
      <c r="B172" s="48" t="s">
        <v>599</v>
      </c>
      <c r="C172" s="49" t="s">
        <v>562</v>
      </c>
      <c r="D172" s="48">
        <v>20</v>
      </c>
      <c r="E172" s="48">
        <v>1982</v>
      </c>
      <c r="F172" s="50">
        <v>9.232</v>
      </c>
      <c r="G172" s="50">
        <v>2.534234</v>
      </c>
      <c r="H172" s="50">
        <v>3.2</v>
      </c>
      <c r="I172" s="50">
        <v>3.4977720000000003</v>
      </c>
      <c r="J172" s="51">
        <v>1071.97</v>
      </c>
      <c r="K172" s="50">
        <f>+I172</f>
        <v>3.4977720000000003</v>
      </c>
      <c r="L172" s="51">
        <v>1071.97</v>
      </c>
      <c r="M172" s="52">
        <f t="shared" si="9"/>
        <v>0.003262938328497999</v>
      </c>
      <c r="N172" s="53">
        <v>269.557</v>
      </c>
      <c r="O172" s="153">
        <f t="shared" si="10"/>
        <v>0.8795478670149353</v>
      </c>
      <c r="P172" s="153">
        <f t="shared" si="11"/>
        <v>195.77629970987994</v>
      </c>
      <c r="Q172" s="165">
        <f t="shared" si="12"/>
        <v>52.77287202089611</v>
      </c>
    </row>
    <row r="173" spans="1:17" s="17" customFormat="1" ht="56.25">
      <c r="A173" s="187"/>
      <c r="B173" s="48" t="s">
        <v>362</v>
      </c>
      <c r="C173" s="49" t="s">
        <v>541</v>
      </c>
      <c r="D173" s="48">
        <v>22</v>
      </c>
      <c r="E173" s="48">
        <v>1987</v>
      </c>
      <c r="F173" s="50">
        <v>9.719</v>
      </c>
      <c r="G173" s="50">
        <v>2.172</v>
      </c>
      <c r="H173" s="50">
        <v>3.52</v>
      </c>
      <c r="I173" s="50">
        <v>4.027</v>
      </c>
      <c r="J173" s="51">
        <v>1231.3</v>
      </c>
      <c r="K173" s="50">
        <v>4.027</v>
      </c>
      <c r="L173" s="51">
        <v>1231.3</v>
      </c>
      <c r="M173" s="52">
        <f t="shared" si="9"/>
        <v>0.00327052708519451</v>
      </c>
      <c r="N173" s="53">
        <v>252.55</v>
      </c>
      <c r="O173" s="153">
        <f t="shared" si="10"/>
        <v>0.8259716153658735</v>
      </c>
      <c r="P173" s="153">
        <f t="shared" si="11"/>
        <v>196.23162511167058</v>
      </c>
      <c r="Q173" s="165">
        <f t="shared" si="12"/>
        <v>49.55829692195241</v>
      </c>
    </row>
    <row r="174" spans="1:17" s="17" customFormat="1" ht="22.5">
      <c r="A174" s="187"/>
      <c r="B174" s="48" t="s">
        <v>411</v>
      </c>
      <c r="C174" s="49" t="s">
        <v>682</v>
      </c>
      <c r="D174" s="48">
        <v>48</v>
      </c>
      <c r="E174" s="48" t="s">
        <v>681</v>
      </c>
      <c r="F174" s="50">
        <v>19.7</v>
      </c>
      <c r="G174" s="50">
        <v>3.802</v>
      </c>
      <c r="H174" s="50">
        <v>7.36</v>
      </c>
      <c r="I174" s="50">
        <v>8.538</v>
      </c>
      <c r="J174" s="51">
        <v>2591.49</v>
      </c>
      <c r="K174" s="50">
        <v>8.5</v>
      </c>
      <c r="L174" s="51">
        <v>2591.5</v>
      </c>
      <c r="M174" s="52">
        <f t="shared" si="9"/>
        <v>0.003279953694771368</v>
      </c>
      <c r="N174" s="53">
        <v>210.2</v>
      </c>
      <c r="O174" s="153">
        <f t="shared" si="10"/>
        <v>0.6894462666409416</v>
      </c>
      <c r="P174" s="153">
        <f t="shared" si="11"/>
        <v>196.79722168628209</v>
      </c>
      <c r="Q174" s="165">
        <f t="shared" si="12"/>
        <v>41.36677599845649</v>
      </c>
    </row>
    <row r="175" spans="1:17" s="17" customFormat="1" ht="11.25">
      <c r="A175" s="187"/>
      <c r="B175" s="48" t="s">
        <v>308</v>
      </c>
      <c r="C175" s="49" t="s">
        <v>300</v>
      </c>
      <c r="D175" s="48">
        <v>12</v>
      </c>
      <c r="E175" s="48" t="s">
        <v>189</v>
      </c>
      <c r="F175" s="50">
        <f>G175+H175+I175</f>
        <v>3.2830000000000004</v>
      </c>
      <c r="G175" s="50">
        <v>0.025</v>
      </c>
      <c r="H175" s="50">
        <v>0.921</v>
      </c>
      <c r="I175" s="50">
        <v>2.337</v>
      </c>
      <c r="J175" s="51">
        <v>710.12</v>
      </c>
      <c r="K175" s="50">
        <f>I175</f>
        <v>2.337</v>
      </c>
      <c r="L175" s="51">
        <f>J175</f>
        <v>710.12</v>
      </c>
      <c r="M175" s="52">
        <f t="shared" si="9"/>
        <v>0.003290993071593534</v>
      </c>
      <c r="N175" s="53">
        <v>334.3</v>
      </c>
      <c r="O175" s="153">
        <f t="shared" si="10"/>
        <v>1.1001789838337184</v>
      </c>
      <c r="P175" s="153">
        <f t="shared" si="11"/>
        <v>197.45958429561202</v>
      </c>
      <c r="Q175" s="165">
        <f t="shared" si="12"/>
        <v>66.0107390300231</v>
      </c>
    </row>
    <row r="176" spans="1:17" s="17" customFormat="1" ht="11.25">
      <c r="A176" s="187"/>
      <c r="B176" s="48" t="s">
        <v>599</v>
      </c>
      <c r="C176" s="49" t="s">
        <v>563</v>
      </c>
      <c r="D176" s="48">
        <v>72</v>
      </c>
      <c r="E176" s="48">
        <v>1985</v>
      </c>
      <c r="F176" s="50">
        <v>43.582</v>
      </c>
      <c r="G176" s="50">
        <v>11.623551</v>
      </c>
      <c r="H176" s="50">
        <v>17.28</v>
      </c>
      <c r="I176" s="50">
        <v>14.678438</v>
      </c>
      <c r="J176" s="51">
        <v>4428.07</v>
      </c>
      <c r="K176" s="50">
        <f>+I176</f>
        <v>14.678438</v>
      </c>
      <c r="L176" s="51">
        <v>4428.07</v>
      </c>
      <c r="M176" s="52">
        <f t="shared" si="9"/>
        <v>0.003314861327847121</v>
      </c>
      <c r="N176" s="53">
        <v>269.557</v>
      </c>
      <c r="O176" s="153">
        <f t="shared" si="10"/>
        <v>0.8935440749504865</v>
      </c>
      <c r="P176" s="153">
        <f t="shared" si="11"/>
        <v>198.89167967082727</v>
      </c>
      <c r="Q176" s="165">
        <f t="shared" si="12"/>
        <v>53.612644497029194</v>
      </c>
    </row>
    <row r="177" spans="1:17" s="17" customFormat="1" ht="22.5">
      <c r="A177" s="187"/>
      <c r="B177" s="48" t="s">
        <v>362</v>
      </c>
      <c r="C177" s="49" t="s">
        <v>779</v>
      </c>
      <c r="D177" s="48">
        <v>22</v>
      </c>
      <c r="E177" s="48">
        <v>1988</v>
      </c>
      <c r="F177" s="50">
        <v>10.04</v>
      </c>
      <c r="G177" s="50">
        <v>2.608</v>
      </c>
      <c r="H177" s="50">
        <v>3.52</v>
      </c>
      <c r="I177" s="50">
        <v>3.912</v>
      </c>
      <c r="J177" s="51">
        <v>1173.75</v>
      </c>
      <c r="K177" s="50">
        <v>3.912</v>
      </c>
      <c r="L177" s="51">
        <v>1173.75</v>
      </c>
      <c r="M177" s="52">
        <f t="shared" si="9"/>
        <v>0.0033329073482428113</v>
      </c>
      <c r="N177" s="53">
        <v>252.55</v>
      </c>
      <c r="O177" s="153">
        <f t="shared" si="10"/>
        <v>0.841725750798722</v>
      </c>
      <c r="P177" s="153">
        <f t="shared" si="11"/>
        <v>199.97444089456866</v>
      </c>
      <c r="Q177" s="165">
        <f t="shared" si="12"/>
        <v>50.50354504792332</v>
      </c>
    </row>
    <row r="178" spans="1:17" s="17" customFormat="1" ht="11.25">
      <c r="A178" s="187"/>
      <c r="B178" s="48" t="s">
        <v>332</v>
      </c>
      <c r="C178" s="49" t="s">
        <v>333</v>
      </c>
      <c r="D178" s="48">
        <v>12</v>
      </c>
      <c r="E178" s="48">
        <v>1964</v>
      </c>
      <c r="F178" s="50">
        <v>4.477</v>
      </c>
      <c r="G178" s="50">
        <v>0.754</v>
      </c>
      <c r="H178" s="50">
        <v>1.92</v>
      </c>
      <c r="I178" s="50">
        <v>1.803</v>
      </c>
      <c r="J178" s="51">
        <v>539.13</v>
      </c>
      <c r="K178" s="50">
        <v>1.656</v>
      </c>
      <c r="L178" s="51">
        <v>495.17</v>
      </c>
      <c r="M178" s="52">
        <f t="shared" si="9"/>
        <v>0.0033443059959205926</v>
      </c>
      <c r="N178" s="53">
        <v>280.675</v>
      </c>
      <c r="O178" s="153">
        <f t="shared" si="10"/>
        <v>0.9386630854050124</v>
      </c>
      <c r="P178" s="153">
        <f t="shared" si="11"/>
        <v>200.65835975523555</v>
      </c>
      <c r="Q178" s="165">
        <f t="shared" si="12"/>
        <v>56.319785124300736</v>
      </c>
    </row>
    <row r="179" spans="1:17" s="17" customFormat="1" ht="11.25">
      <c r="A179" s="187"/>
      <c r="B179" s="48" t="s">
        <v>624</v>
      </c>
      <c r="C179" s="49" t="s">
        <v>607</v>
      </c>
      <c r="D179" s="48">
        <v>60</v>
      </c>
      <c r="E179" s="48" t="s">
        <v>189</v>
      </c>
      <c r="F179" s="50">
        <f>G179+H179+I179</f>
        <v>21.999000000000002</v>
      </c>
      <c r="G179" s="50">
        <v>4.178</v>
      </c>
      <c r="H179" s="50">
        <v>9.784</v>
      </c>
      <c r="I179" s="50">
        <v>8.037</v>
      </c>
      <c r="J179" s="51">
        <v>2402.88</v>
      </c>
      <c r="K179" s="50">
        <v>8.037</v>
      </c>
      <c r="L179" s="51">
        <v>2402.88</v>
      </c>
      <c r="M179" s="52">
        <f t="shared" si="9"/>
        <v>0.003344736316420296</v>
      </c>
      <c r="N179" s="53">
        <v>201.98</v>
      </c>
      <c r="O179" s="153">
        <f t="shared" si="10"/>
        <v>0.6755698411905713</v>
      </c>
      <c r="P179" s="153">
        <f t="shared" si="11"/>
        <v>200.68417898521776</v>
      </c>
      <c r="Q179" s="165">
        <f t="shared" si="12"/>
        <v>40.53419047143428</v>
      </c>
    </row>
    <row r="180" spans="1:17" s="17" customFormat="1" ht="22.5">
      <c r="A180" s="187"/>
      <c r="B180" s="48" t="s">
        <v>362</v>
      </c>
      <c r="C180" s="49" t="s">
        <v>780</v>
      </c>
      <c r="D180" s="48">
        <v>22</v>
      </c>
      <c r="E180" s="48">
        <v>1989</v>
      </c>
      <c r="F180" s="50">
        <v>9.552</v>
      </c>
      <c r="G180" s="50">
        <v>2.017</v>
      </c>
      <c r="H180" s="50">
        <v>3.52</v>
      </c>
      <c r="I180" s="50">
        <v>4.015</v>
      </c>
      <c r="J180" s="51">
        <v>1188.96</v>
      </c>
      <c r="K180" s="50">
        <v>4.015</v>
      </c>
      <c r="L180" s="51">
        <v>1188.96</v>
      </c>
      <c r="M180" s="52">
        <f t="shared" si="9"/>
        <v>0.0033769008208854793</v>
      </c>
      <c r="N180" s="53">
        <v>252.55</v>
      </c>
      <c r="O180" s="153">
        <f t="shared" si="10"/>
        <v>0.8528363023146278</v>
      </c>
      <c r="P180" s="153">
        <f t="shared" si="11"/>
        <v>202.61404925312877</v>
      </c>
      <c r="Q180" s="165">
        <f t="shared" si="12"/>
        <v>51.170178138877674</v>
      </c>
    </row>
    <row r="181" spans="1:17" s="17" customFormat="1" ht="11.25">
      <c r="A181" s="187"/>
      <c r="B181" s="48" t="s">
        <v>386</v>
      </c>
      <c r="C181" s="49" t="s">
        <v>395</v>
      </c>
      <c r="D181" s="48">
        <v>25</v>
      </c>
      <c r="E181" s="48" t="s">
        <v>189</v>
      </c>
      <c r="F181" s="50">
        <f>G181+H181+I181</f>
        <v>11.139</v>
      </c>
      <c r="G181" s="50">
        <v>2.729</v>
      </c>
      <c r="H181" s="50">
        <v>4</v>
      </c>
      <c r="I181" s="50">
        <v>4.41</v>
      </c>
      <c r="J181" s="51">
        <v>1275.81</v>
      </c>
      <c r="K181" s="50">
        <v>4.411</v>
      </c>
      <c r="L181" s="51">
        <v>1275.81</v>
      </c>
      <c r="M181" s="52">
        <f t="shared" si="9"/>
        <v>0.0034574113700315875</v>
      </c>
      <c r="N181" s="53">
        <v>169.5</v>
      </c>
      <c r="O181" s="153">
        <f t="shared" si="10"/>
        <v>0.5860312272203541</v>
      </c>
      <c r="P181" s="153">
        <f t="shared" si="11"/>
        <v>207.44468220189523</v>
      </c>
      <c r="Q181" s="165">
        <f t="shared" si="12"/>
        <v>35.16187363322124</v>
      </c>
    </row>
    <row r="182" spans="1:17" s="17" customFormat="1" ht="11.25">
      <c r="A182" s="187"/>
      <c r="B182" s="48" t="s">
        <v>507</v>
      </c>
      <c r="C182" s="49" t="s">
        <v>476</v>
      </c>
      <c r="D182" s="48">
        <v>45</v>
      </c>
      <c r="E182" s="48" t="s">
        <v>189</v>
      </c>
      <c r="F182" s="50">
        <f>SUM(G182+H182+I182)</f>
        <v>18.003999999999998</v>
      </c>
      <c r="G182" s="50">
        <v>2.7196800000000003</v>
      </c>
      <c r="H182" s="50">
        <v>7.2</v>
      </c>
      <c r="I182" s="50">
        <v>8.08432</v>
      </c>
      <c r="J182" s="51">
        <v>2328.64</v>
      </c>
      <c r="K182" s="50">
        <v>8.08432</v>
      </c>
      <c r="L182" s="51">
        <v>2328.64</v>
      </c>
      <c r="M182" s="52">
        <f t="shared" si="9"/>
        <v>0.00347169163116669</v>
      </c>
      <c r="N182" s="53">
        <v>242.96</v>
      </c>
      <c r="O182" s="153">
        <f t="shared" si="10"/>
        <v>0.843482198708259</v>
      </c>
      <c r="P182" s="153">
        <f t="shared" si="11"/>
        <v>208.3014978700014</v>
      </c>
      <c r="Q182" s="165">
        <f t="shared" si="12"/>
        <v>50.60893192249555</v>
      </c>
    </row>
    <row r="183" spans="1:17" s="17" customFormat="1" ht="11.25">
      <c r="A183" s="187"/>
      <c r="B183" s="48" t="s">
        <v>308</v>
      </c>
      <c r="C183" s="49" t="s">
        <v>289</v>
      </c>
      <c r="D183" s="48">
        <v>30</v>
      </c>
      <c r="E183" s="48" t="s">
        <v>189</v>
      </c>
      <c r="F183" s="50">
        <f>G183+H183+I183</f>
        <v>13.3</v>
      </c>
      <c r="G183" s="50">
        <v>3.051</v>
      </c>
      <c r="H183" s="50">
        <v>4.64</v>
      </c>
      <c r="I183" s="50">
        <v>5.609</v>
      </c>
      <c r="J183" s="51">
        <v>1612.1</v>
      </c>
      <c r="K183" s="50">
        <f>I183</f>
        <v>5.609</v>
      </c>
      <c r="L183" s="51">
        <f>J183</f>
        <v>1612.1</v>
      </c>
      <c r="M183" s="52">
        <f t="shared" si="9"/>
        <v>0.0034793126977234663</v>
      </c>
      <c r="N183" s="53">
        <v>334.3</v>
      </c>
      <c r="O183" s="153">
        <f t="shared" si="10"/>
        <v>1.1631342348489548</v>
      </c>
      <c r="P183" s="153">
        <f t="shared" si="11"/>
        <v>208.75876186340798</v>
      </c>
      <c r="Q183" s="165">
        <f t="shared" si="12"/>
        <v>69.7880540909373</v>
      </c>
    </row>
    <row r="184" spans="1:17" s="17" customFormat="1" ht="11.25">
      <c r="A184" s="187"/>
      <c r="B184" s="48" t="s">
        <v>386</v>
      </c>
      <c r="C184" s="49" t="s">
        <v>687</v>
      </c>
      <c r="D184" s="48">
        <v>29</v>
      </c>
      <c r="E184" s="48">
        <v>1970</v>
      </c>
      <c r="F184" s="50">
        <f>G184+H184+I184</f>
        <v>12.66902</v>
      </c>
      <c r="G184" s="50">
        <v>2.61984</v>
      </c>
      <c r="H184" s="50">
        <v>4.48</v>
      </c>
      <c r="I184" s="50">
        <v>5.56918</v>
      </c>
      <c r="J184" s="51">
        <v>1583.32</v>
      </c>
      <c r="K184" s="50">
        <v>5.56918</v>
      </c>
      <c r="L184" s="51">
        <v>1583.32</v>
      </c>
      <c r="M184" s="52">
        <f t="shared" si="9"/>
        <v>0.0035174064623702097</v>
      </c>
      <c r="N184" s="53">
        <v>169.5</v>
      </c>
      <c r="O184" s="153">
        <f t="shared" si="10"/>
        <v>0.5962003953717505</v>
      </c>
      <c r="P184" s="153">
        <f t="shared" si="11"/>
        <v>211.04438774221256</v>
      </c>
      <c r="Q184" s="165">
        <f t="shared" si="12"/>
        <v>35.77202372230503</v>
      </c>
    </row>
    <row r="185" spans="1:17" s="17" customFormat="1" ht="11.25">
      <c r="A185" s="187"/>
      <c r="B185" s="48" t="s">
        <v>286</v>
      </c>
      <c r="C185" s="54" t="s">
        <v>268</v>
      </c>
      <c r="D185" s="55">
        <v>54</v>
      </c>
      <c r="E185" s="48" t="s">
        <v>189</v>
      </c>
      <c r="F185" s="56">
        <v>25.84</v>
      </c>
      <c r="G185" s="56">
        <v>6.61</v>
      </c>
      <c r="H185" s="56">
        <v>8.64</v>
      </c>
      <c r="I185" s="56">
        <v>10.59</v>
      </c>
      <c r="J185" s="57">
        <v>3008.9</v>
      </c>
      <c r="K185" s="56">
        <v>10.59</v>
      </c>
      <c r="L185" s="57">
        <v>3008.9</v>
      </c>
      <c r="M185" s="52">
        <f t="shared" si="9"/>
        <v>0.003519558642693343</v>
      </c>
      <c r="N185" s="53">
        <v>220.4</v>
      </c>
      <c r="O185" s="153">
        <f t="shared" si="10"/>
        <v>0.7757107248496128</v>
      </c>
      <c r="P185" s="153">
        <f t="shared" si="11"/>
        <v>211.1735185616006</v>
      </c>
      <c r="Q185" s="165">
        <f t="shared" si="12"/>
        <v>46.54264349097677</v>
      </c>
    </row>
    <row r="186" spans="1:17" s="17" customFormat="1" ht="11.25">
      <c r="A186" s="187"/>
      <c r="B186" s="48" t="s">
        <v>87</v>
      </c>
      <c r="C186" s="49" t="s">
        <v>41</v>
      </c>
      <c r="D186" s="48">
        <v>80</v>
      </c>
      <c r="E186" s="48">
        <v>2007</v>
      </c>
      <c r="F186" s="50">
        <v>27.272</v>
      </c>
      <c r="G186" s="50">
        <v>13.135</v>
      </c>
      <c r="H186" s="50"/>
      <c r="I186" s="50">
        <v>14.137</v>
      </c>
      <c r="J186" s="51">
        <v>5493.23</v>
      </c>
      <c r="K186" s="50">
        <v>12.976</v>
      </c>
      <c r="L186" s="51">
        <v>3666.62</v>
      </c>
      <c r="M186" s="52">
        <f t="shared" si="9"/>
        <v>0.0035389541321435005</v>
      </c>
      <c r="N186" s="53">
        <v>247.321</v>
      </c>
      <c r="O186" s="153">
        <f t="shared" si="10"/>
        <v>0.8752576749158627</v>
      </c>
      <c r="P186" s="153">
        <f t="shared" si="11"/>
        <v>212.33724792861003</v>
      </c>
      <c r="Q186" s="165">
        <f t="shared" si="12"/>
        <v>52.51546049495176</v>
      </c>
    </row>
    <row r="187" spans="1:17" s="17" customFormat="1" ht="11.25">
      <c r="A187" s="187"/>
      <c r="B187" s="48" t="s">
        <v>215</v>
      </c>
      <c r="C187" s="49" t="s">
        <v>683</v>
      </c>
      <c r="D187" s="48">
        <v>54</v>
      </c>
      <c r="E187" s="48">
        <v>1980</v>
      </c>
      <c r="F187" s="50">
        <v>30.99</v>
      </c>
      <c r="G187" s="50">
        <v>6.39</v>
      </c>
      <c r="H187" s="50">
        <v>12.17</v>
      </c>
      <c r="I187" s="50">
        <v>12.43</v>
      </c>
      <c r="J187" s="51">
        <v>3508.9</v>
      </c>
      <c r="K187" s="50">
        <f>I187/J187*L187</f>
        <v>12.43</v>
      </c>
      <c r="L187" s="51">
        <v>3508.9</v>
      </c>
      <c r="M187" s="52">
        <f t="shared" si="9"/>
        <v>0.00354242070164439</v>
      </c>
      <c r="N187" s="53">
        <v>278.71</v>
      </c>
      <c r="O187" s="153">
        <f t="shared" si="10"/>
        <v>0.9873080737553078</v>
      </c>
      <c r="P187" s="153">
        <f t="shared" si="11"/>
        <v>212.54524209866338</v>
      </c>
      <c r="Q187" s="165">
        <f t="shared" si="12"/>
        <v>59.23848442531846</v>
      </c>
    </row>
    <row r="188" spans="1:17" s="17" customFormat="1" ht="11.25">
      <c r="A188" s="187"/>
      <c r="B188" s="48" t="s">
        <v>215</v>
      </c>
      <c r="C188" s="49" t="s">
        <v>686</v>
      </c>
      <c r="D188" s="48">
        <v>72</v>
      </c>
      <c r="E188" s="48">
        <v>1973</v>
      </c>
      <c r="F188" s="50">
        <v>32.73</v>
      </c>
      <c r="G188" s="50">
        <v>7.78</v>
      </c>
      <c r="H188" s="50">
        <v>11.35</v>
      </c>
      <c r="I188" s="50">
        <f>F188-G188-H188</f>
        <v>13.599999999999996</v>
      </c>
      <c r="J188" s="51">
        <v>3785.42</v>
      </c>
      <c r="K188" s="50">
        <f>I188/J188*L188</f>
        <v>13.599928145357712</v>
      </c>
      <c r="L188" s="51">
        <v>3785.4</v>
      </c>
      <c r="M188" s="52">
        <f t="shared" si="9"/>
        <v>0.003592732114270014</v>
      </c>
      <c r="N188" s="53">
        <v>278.71</v>
      </c>
      <c r="O188" s="153">
        <f t="shared" si="10"/>
        <v>1.0013303675681955</v>
      </c>
      <c r="P188" s="153">
        <f t="shared" si="11"/>
        <v>215.56392685620085</v>
      </c>
      <c r="Q188" s="165">
        <f t="shared" si="12"/>
        <v>60.07982205409173</v>
      </c>
    </row>
    <row r="189" spans="1:17" s="17" customFormat="1" ht="56.25">
      <c r="A189" s="187"/>
      <c r="B189" s="48" t="s">
        <v>362</v>
      </c>
      <c r="C189" s="49" t="s">
        <v>542</v>
      </c>
      <c r="D189" s="48">
        <v>22</v>
      </c>
      <c r="E189" s="48">
        <v>1987</v>
      </c>
      <c r="F189" s="50">
        <v>9.33</v>
      </c>
      <c r="G189" s="50">
        <v>1.552</v>
      </c>
      <c r="H189" s="50">
        <v>3.52</v>
      </c>
      <c r="I189" s="50">
        <v>4.258</v>
      </c>
      <c r="J189" s="51">
        <v>1183.94</v>
      </c>
      <c r="K189" s="50">
        <v>4.258</v>
      </c>
      <c r="L189" s="51">
        <v>1183.94</v>
      </c>
      <c r="M189" s="52">
        <f t="shared" si="9"/>
        <v>0.00359646603713026</v>
      </c>
      <c r="N189" s="53">
        <v>252.55</v>
      </c>
      <c r="O189" s="153">
        <f t="shared" si="10"/>
        <v>0.9082874976772471</v>
      </c>
      <c r="P189" s="153">
        <f t="shared" si="11"/>
        <v>215.7879622278156</v>
      </c>
      <c r="Q189" s="165">
        <f t="shared" si="12"/>
        <v>54.49724986063483</v>
      </c>
    </row>
    <row r="190" spans="1:17" s="17" customFormat="1" ht="11.25">
      <c r="A190" s="187"/>
      <c r="B190" s="48" t="s">
        <v>455</v>
      </c>
      <c r="C190" s="61" t="s">
        <v>434</v>
      </c>
      <c r="D190" s="61">
        <v>40</v>
      </c>
      <c r="E190" s="48">
        <v>1983</v>
      </c>
      <c r="F190" s="50">
        <f>I190+H190+G190</f>
        <v>17.52</v>
      </c>
      <c r="G190" s="50">
        <v>3.4</v>
      </c>
      <c r="H190" s="50">
        <v>6.24</v>
      </c>
      <c r="I190" s="50">
        <v>7.88</v>
      </c>
      <c r="J190" s="51">
        <v>2190.15</v>
      </c>
      <c r="K190" s="50">
        <v>7.88</v>
      </c>
      <c r="L190" s="51">
        <v>2190.15</v>
      </c>
      <c r="M190" s="52">
        <f t="shared" si="9"/>
        <v>0.0035979270826199117</v>
      </c>
      <c r="N190" s="53">
        <v>236.3</v>
      </c>
      <c r="O190" s="153">
        <f t="shared" si="10"/>
        <v>0.8501901696230851</v>
      </c>
      <c r="P190" s="153">
        <f t="shared" si="11"/>
        <v>215.8756249571947</v>
      </c>
      <c r="Q190" s="165">
        <f t="shared" si="12"/>
        <v>51.01141017738511</v>
      </c>
    </row>
    <row r="191" spans="1:17" s="17" customFormat="1" ht="11.25">
      <c r="A191" s="187"/>
      <c r="B191" s="48" t="s">
        <v>215</v>
      </c>
      <c r="C191" s="49" t="s">
        <v>198</v>
      </c>
      <c r="D191" s="48">
        <v>107</v>
      </c>
      <c r="E191" s="48">
        <v>1974</v>
      </c>
      <c r="F191" s="50">
        <v>38.18</v>
      </c>
      <c r="G191" s="50">
        <v>11.87</v>
      </c>
      <c r="H191" s="50">
        <v>17.04</v>
      </c>
      <c r="I191" s="50">
        <f>F191-G191-H191</f>
        <v>9.270000000000003</v>
      </c>
      <c r="J191" s="51">
        <v>2559.98</v>
      </c>
      <c r="K191" s="50">
        <f>I191/J191*L191</f>
        <v>9.063668466159895</v>
      </c>
      <c r="L191" s="51">
        <v>2503</v>
      </c>
      <c r="M191" s="52">
        <f t="shared" si="9"/>
        <v>0.0036211220400159385</v>
      </c>
      <c r="N191" s="53">
        <v>278.71</v>
      </c>
      <c r="O191" s="153">
        <f t="shared" si="10"/>
        <v>1.0092429237728422</v>
      </c>
      <c r="P191" s="153">
        <f t="shared" si="11"/>
        <v>217.26732240095632</v>
      </c>
      <c r="Q191" s="165">
        <f t="shared" si="12"/>
        <v>60.55457542637053</v>
      </c>
    </row>
    <row r="192" spans="1:17" s="17" customFormat="1" ht="22.5">
      <c r="A192" s="187"/>
      <c r="B192" s="48" t="s">
        <v>362</v>
      </c>
      <c r="C192" s="49" t="s">
        <v>778</v>
      </c>
      <c r="D192" s="48">
        <v>22</v>
      </c>
      <c r="E192" s="48">
        <v>1987</v>
      </c>
      <c r="F192" s="50">
        <v>9.46</v>
      </c>
      <c r="G192" s="50">
        <v>1.626</v>
      </c>
      <c r="H192" s="50">
        <v>3.52</v>
      </c>
      <c r="I192" s="50">
        <v>4.314</v>
      </c>
      <c r="J192" s="51">
        <v>1186.67</v>
      </c>
      <c r="K192" s="50">
        <v>4.314</v>
      </c>
      <c r="L192" s="51">
        <v>1188.67</v>
      </c>
      <c r="M192" s="52">
        <f t="shared" si="9"/>
        <v>0.0036292663228650506</v>
      </c>
      <c r="N192" s="53">
        <v>252.55</v>
      </c>
      <c r="O192" s="153">
        <f t="shared" si="10"/>
        <v>0.9165712098395685</v>
      </c>
      <c r="P192" s="153">
        <f t="shared" si="11"/>
        <v>217.75597937190304</v>
      </c>
      <c r="Q192" s="165">
        <f t="shared" si="12"/>
        <v>54.994272590374116</v>
      </c>
    </row>
    <row r="193" spans="1:17" s="17" customFormat="1" ht="11.25">
      <c r="A193" s="187"/>
      <c r="B193" s="48" t="s">
        <v>599</v>
      </c>
      <c r="C193" s="49" t="s">
        <v>564</v>
      </c>
      <c r="D193" s="48">
        <v>72</v>
      </c>
      <c r="E193" s="48">
        <v>1989</v>
      </c>
      <c r="F193" s="50">
        <v>42.442</v>
      </c>
      <c r="G193" s="50">
        <v>9.926237</v>
      </c>
      <c r="H193" s="50">
        <v>17.28</v>
      </c>
      <c r="I193" s="50">
        <v>15.235766</v>
      </c>
      <c r="J193" s="51">
        <v>4195.87</v>
      </c>
      <c r="K193" s="50">
        <f>+I193</f>
        <v>15.235766</v>
      </c>
      <c r="L193" s="51">
        <v>4195.87</v>
      </c>
      <c r="M193" s="52">
        <f t="shared" si="9"/>
        <v>0.0036311339483825764</v>
      </c>
      <c r="N193" s="53">
        <v>269.557</v>
      </c>
      <c r="O193" s="153">
        <f t="shared" si="10"/>
        <v>0.9787975737241622</v>
      </c>
      <c r="P193" s="153">
        <f t="shared" si="11"/>
        <v>217.8680369029546</v>
      </c>
      <c r="Q193" s="165">
        <f t="shared" si="12"/>
        <v>58.72785442344974</v>
      </c>
    </row>
    <row r="194" spans="1:17" s="17" customFormat="1" ht="11.25">
      <c r="A194" s="187"/>
      <c r="B194" s="48" t="s">
        <v>386</v>
      </c>
      <c r="C194" s="49" t="s">
        <v>685</v>
      </c>
      <c r="D194" s="48">
        <v>30</v>
      </c>
      <c r="E194" s="48">
        <v>1970</v>
      </c>
      <c r="F194" s="50">
        <f>G194+H194+I194</f>
        <v>13.99981</v>
      </c>
      <c r="G194" s="50">
        <v>2.9635</v>
      </c>
      <c r="H194" s="50">
        <v>4.8</v>
      </c>
      <c r="I194" s="50">
        <v>6.23631</v>
      </c>
      <c r="J194" s="51">
        <v>1712.83</v>
      </c>
      <c r="K194" s="50">
        <v>6.23631</v>
      </c>
      <c r="L194" s="51">
        <v>1712.83</v>
      </c>
      <c r="M194" s="52">
        <f t="shared" si="9"/>
        <v>0.003640939264258566</v>
      </c>
      <c r="N194" s="53">
        <v>169.5</v>
      </c>
      <c r="O194" s="153">
        <f t="shared" si="10"/>
        <v>0.617139205291827</v>
      </c>
      <c r="P194" s="153">
        <f t="shared" si="11"/>
        <v>218.45635585551395</v>
      </c>
      <c r="Q194" s="165">
        <f t="shared" si="12"/>
        <v>37.028352317509615</v>
      </c>
    </row>
    <row r="195" spans="1:17" s="17" customFormat="1" ht="11.25">
      <c r="A195" s="187"/>
      <c r="B195" s="48" t="s">
        <v>87</v>
      </c>
      <c r="C195" s="49" t="s">
        <v>42</v>
      </c>
      <c r="D195" s="48">
        <v>60</v>
      </c>
      <c r="E195" s="48">
        <v>1981</v>
      </c>
      <c r="F195" s="50">
        <v>23.4254</v>
      </c>
      <c r="G195" s="50">
        <v>6.1191</v>
      </c>
      <c r="H195" s="50">
        <v>5.97</v>
      </c>
      <c r="I195" s="50">
        <v>11.3363</v>
      </c>
      <c r="J195" s="51">
        <v>3105.35</v>
      </c>
      <c r="K195" s="50">
        <v>11.3364</v>
      </c>
      <c r="L195" s="51">
        <v>3105.35</v>
      </c>
      <c r="M195" s="52">
        <f t="shared" si="9"/>
        <v>0.0036506029916112516</v>
      </c>
      <c r="N195" s="53">
        <v>247.321</v>
      </c>
      <c r="O195" s="153">
        <f t="shared" si="10"/>
        <v>0.9028707824882863</v>
      </c>
      <c r="P195" s="153">
        <f t="shared" si="11"/>
        <v>219.0361794966751</v>
      </c>
      <c r="Q195" s="165">
        <f t="shared" si="12"/>
        <v>54.17224694929718</v>
      </c>
    </row>
    <row r="196" spans="1:17" s="17" customFormat="1" ht="11.25">
      <c r="A196" s="187"/>
      <c r="B196" s="48" t="s">
        <v>540</v>
      </c>
      <c r="C196" s="49" t="s">
        <v>510</v>
      </c>
      <c r="D196" s="48"/>
      <c r="E196" s="48">
        <v>1989</v>
      </c>
      <c r="F196" s="50">
        <v>21.345007000000003</v>
      </c>
      <c r="G196" s="50">
        <v>3.968342</v>
      </c>
      <c r="H196" s="50">
        <v>8.8</v>
      </c>
      <c r="I196" s="50">
        <v>8.576665</v>
      </c>
      <c r="J196" s="51">
        <v>2337.38</v>
      </c>
      <c r="K196" s="50">
        <f>I196</f>
        <v>8.576665</v>
      </c>
      <c r="L196" s="51">
        <f>J196</f>
        <v>2337.38</v>
      </c>
      <c r="M196" s="52">
        <f t="shared" si="9"/>
        <v>0.0036693498703676765</v>
      </c>
      <c r="N196" s="53">
        <v>213.53</v>
      </c>
      <c r="O196" s="153">
        <f t="shared" si="10"/>
        <v>0.78351627781961</v>
      </c>
      <c r="P196" s="153">
        <f t="shared" si="11"/>
        <v>220.1609922220606</v>
      </c>
      <c r="Q196" s="165">
        <f t="shared" si="12"/>
        <v>47.0109766691766</v>
      </c>
    </row>
    <row r="197" spans="1:17" s="17" customFormat="1" ht="11.25">
      <c r="A197" s="187"/>
      <c r="B197" s="48" t="s">
        <v>332</v>
      </c>
      <c r="C197" s="49" t="s">
        <v>334</v>
      </c>
      <c r="D197" s="48">
        <v>40</v>
      </c>
      <c r="E197" s="48">
        <v>1989</v>
      </c>
      <c r="F197" s="50">
        <v>20.324</v>
      </c>
      <c r="G197" s="50">
        <v>4.217</v>
      </c>
      <c r="H197" s="50">
        <v>6.24</v>
      </c>
      <c r="I197" s="50">
        <v>9.867</v>
      </c>
      <c r="J197" s="51">
        <v>2277.2</v>
      </c>
      <c r="K197" s="50">
        <v>8.21</v>
      </c>
      <c r="L197" s="51">
        <v>2199.36</v>
      </c>
      <c r="M197" s="52">
        <f t="shared" si="9"/>
        <v>0.0037329041175614727</v>
      </c>
      <c r="N197" s="53">
        <v>280.675</v>
      </c>
      <c r="O197" s="153">
        <f t="shared" si="10"/>
        <v>1.0477328631965663</v>
      </c>
      <c r="P197" s="153">
        <f t="shared" si="11"/>
        <v>223.97424705368837</v>
      </c>
      <c r="Q197" s="165">
        <f t="shared" si="12"/>
        <v>62.863971791793986</v>
      </c>
    </row>
    <row r="198" spans="1:17" s="17" customFormat="1" ht="11.25">
      <c r="A198" s="187"/>
      <c r="B198" s="48" t="s">
        <v>386</v>
      </c>
      <c r="C198" s="49" t="s">
        <v>396</v>
      </c>
      <c r="D198" s="48">
        <v>30</v>
      </c>
      <c r="E198" s="48" t="s">
        <v>189</v>
      </c>
      <c r="F198" s="50">
        <f>G198+H198+I198</f>
        <v>13.96</v>
      </c>
      <c r="G198" s="50">
        <v>2.729</v>
      </c>
      <c r="H198" s="50">
        <v>4.8</v>
      </c>
      <c r="I198" s="50">
        <v>6.431</v>
      </c>
      <c r="J198" s="51">
        <v>1714.66</v>
      </c>
      <c r="K198" s="50">
        <v>6.431</v>
      </c>
      <c r="L198" s="51">
        <v>1714.66</v>
      </c>
      <c r="M198" s="52">
        <f aca="true" t="shared" si="13" ref="M198:M261">K198/L198</f>
        <v>0.0037505977861500236</v>
      </c>
      <c r="N198" s="53">
        <v>169.5</v>
      </c>
      <c r="O198" s="153">
        <f aca="true" t="shared" si="14" ref="O198:O261">M198*N198</f>
        <v>0.635726324752429</v>
      </c>
      <c r="P198" s="153">
        <f aca="true" t="shared" si="15" ref="P198:P262">M198*60*1000</f>
        <v>225.03586716900142</v>
      </c>
      <c r="Q198" s="165">
        <f aca="true" t="shared" si="16" ref="Q198:Q261">P198*N198/1000</f>
        <v>38.143579485145736</v>
      </c>
    </row>
    <row r="199" spans="1:17" s="17" customFormat="1" ht="11.25">
      <c r="A199" s="187"/>
      <c r="B199" s="48" t="s">
        <v>540</v>
      </c>
      <c r="C199" s="49" t="s">
        <v>511</v>
      </c>
      <c r="D199" s="48"/>
      <c r="E199" s="48">
        <v>1988</v>
      </c>
      <c r="F199" s="50">
        <v>19.914004</v>
      </c>
      <c r="G199" s="50">
        <v>3.91248</v>
      </c>
      <c r="H199" s="50">
        <v>7.2</v>
      </c>
      <c r="I199" s="50">
        <v>8.801524</v>
      </c>
      <c r="J199" s="51">
        <v>2339.39</v>
      </c>
      <c r="K199" s="50">
        <f>I199</f>
        <v>8.801524</v>
      </c>
      <c r="L199" s="51">
        <f>J199</f>
        <v>2339.39</v>
      </c>
      <c r="M199" s="52">
        <f t="shared" si="13"/>
        <v>0.0037623158173711955</v>
      </c>
      <c r="N199" s="53">
        <v>213.53</v>
      </c>
      <c r="O199" s="153">
        <f t="shared" si="14"/>
        <v>0.8033672964832714</v>
      </c>
      <c r="P199" s="153">
        <f t="shared" si="15"/>
        <v>225.73894904227174</v>
      </c>
      <c r="Q199" s="165">
        <f t="shared" si="16"/>
        <v>48.202037788996286</v>
      </c>
    </row>
    <row r="200" spans="1:17" s="17" customFormat="1" ht="11.25">
      <c r="A200" s="187"/>
      <c r="B200" s="48" t="s">
        <v>599</v>
      </c>
      <c r="C200" s="49" t="s">
        <v>565</v>
      </c>
      <c r="D200" s="48">
        <v>37</v>
      </c>
      <c r="E200" s="48">
        <v>1985</v>
      </c>
      <c r="F200" s="50">
        <v>22.478</v>
      </c>
      <c r="G200" s="50">
        <v>5.44498</v>
      </c>
      <c r="H200" s="50">
        <v>8.64</v>
      </c>
      <c r="I200" s="50">
        <v>8.393033</v>
      </c>
      <c r="J200" s="51">
        <v>2212.4</v>
      </c>
      <c r="K200" s="50">
        <f>+I200</f>
        <v>8.393033</v>
      </c>
      <c r="L200" s="51">
        <v>2212.4</v>
      </c>
      <c r="M200" s="52">
        <f t="shared" si="13"/>
        <v>0.0037936327065630085</v>
      </c>
      <c r="N200" s="53">
        <v>269.557</v>
      </c>
      <c r="O200" s="153">
        <f t="shared" si="14"/>
        <v>1.022600251483005</v>
      </c>
      <c r="P200" s="153">
        <f t="shared" si="15"/>
        <v>227.61796239378052</v>
      </c>
      <c r="Q200" s="165">
        <f t="shared" si="16"/>
        <v>61.3560150889803</v>
      </c>
    </row>
    <row r="201" spans="1:17" s="17" customFormat="1" ht="11.25">
      <c r="A201" s="187"/>
      <c r="B201" s="48" t="s">
        <v>624</v>
      </c>
      <c r="C201" s="49" t="s">
        <v>609</v>
      </c>
      <c r="D201" s="48">
        <v>80</v>
      </c>
      <c r="E201" s="48" t="s">
        <v>189</v>
      </c>
      <c r="F201" s="50">
        <f>G201+H201+I201</f>
        <v>33.21</v>
      </c>
      <c r="G201" s="50">
        <v>5.355</v>
      </c>
      <c r="H201" s="50">
        <v>12.882</v>
      </c>
      <c r="I201" s="50">
        <v>14.973</v>
      </c>
      <c r="J201" s="51">
        <v>3898.3</v>
      </c>
      <c r="K201" s="50">
        <v>13.093</v>
      </c>
      <c r="L201" s="51">
        <v>3435.94</v>
      </c>
      <c r="M201" s="52">
        <f t="shared" si="13"/>
        <v>0.003810602047765677</v>
      </c>
      <c r="N201" s="53">
        <v>201.98</v>
      </c>
      <c r="O201" s="153">
        <f t="shared" si="14"/>
        <v>0.7696654016077114</v>
      </c>
      <c r="P201" s="153">
        <f t="shared" si="15"/>
        <v>228.63612286594062</v>
      </c>
      <c r="Q201" s="165">
        <f t="shared" si="16"/>
        <v>46.179924096462685</v>
      </c>
    </row>
    <row r="202" spans="1:17" s="17" customFormat="1" ht="11.25">
      <c r="A202" s="187"/>
      <c r="B202" s="48" t="s">
        <v>540</v>
      </c>
      <c r="C202" s="49" t="s">
        <v>512</v>
      </c>
      <c r="D202" s="48"/>
      <c r="E202" s="48">
        <v>1979</v>
      </c>
      <c r="F202" s="50">
        <v>23.749995</v>
      </c>
      <c r="G202" s="50">
        <v>4.447838</v>
      </c>
      <c r="H202" s="50">
        <v>8</v>
      </c>
      <c r="I202" s="50">
        <v>11.302157</v>
      </c>
      <c r="J202" s="51">
        <v>2964.27</v>
      </c>
      <c r="K202" s="50">
        <f>I202</f>
        <v>11.302157</v>
      </c>
      <c r="L202" s="51">
        <f>J202</f>
        <v>2964.27</v>
      </c>
      <c r="M202" s="52">
        <f t="shared" si="13"/>
        <v>0.0038127960678345763</v>
      </c>
      <c r="N202" s="53">
        <v>213.53</v>
      </c>
      <c r="O202" s="153">
        <f t="shared" si="14"/>
        <v>0.8141463443647171</v>
      </c>
      <c r="P202" s="153">
        <f t="shared" si="15"/>
        <v>228.76776407007458</v>
      </c>
      <c r="Q202" s="165">
        <f t="shared" si="16"/>
        <v>48.84878066188302</v>
      </c>
    </row>
    <row r="203" spans="1:17" s="17" customFormat="1" ht="11.25">
      <c r="A203" s="187"/>
      <c r="B203" s="48" t="s">
        <v>163</v>
      </c>
      <c r="C203" s="49" t="s">
        <v>139</v>
      </c>
      <c r="D203" s="48">
        <v>48</v>
      </c>
      <c r="E203" s="48">
        <v>1961</v>
      </c>
      <c r="F203" s="50">
        <v>19.575</v>
      </c>
      <c r="G203" s="50">
        <v>3.111</v>
      </c>
      <c r="H203" s="50">
        <v>7.68</v>
      </c>
      <c r="I203" s="50">
        <v>8.784</v>
      </c>
      <c r="J203" s="51">
        <v>2296.96</v>
      </c>
      <c r="K203" s="50">
        <v>8.784</v>
      </c>
      <c r="L203" s="51">
        <v>2296.96</v>
      </c>
      <c r="M203" s="52">
        <f t="shared" si="13"/>
        <v>0.0038241850097520203</v>
      </c>
      <c r="N203" s="53">
        <v>220.9</v>
      </c>
      <c r="O203" s="153">
        <f t="shared" si="14"/>
        <v>0.8447624686542213</v>
      </c>
      <c r="P203" s="153">
        <f t="shared" si="15"/>
        <v>229.45110058512122</v>
      </c>
      <c r="Q203" s="165">
        <f t="shared" si="16"/>
        <v>50.68574811925328</v>
      </c>
    </row>
    <row r="204" spans="1:17" s="17" customFormat="1" ht="11.25">
      <c r="A204" s="187"/>
      <c r="B204" s="48" t="s">
        <v>286</v>
      </c>
      <c r="C204" s="54" t="s">
        <v>269</v>
      </c>
      <c r="D204" s="55">
        <v>30</v>
      </c>
      <c r="E204" s="48" t="s">
        <v>189</v>
      </c>
      <c r="F204" s="56">
        <v>16.22</v>
      </c>
      <c r="G204" s="56">
        <v>3.63</v>
      </c>
      <c r="H204" s="56">
        <v>4.8</v>
      </c>
      <c r="I204" s="56">
        <v>7.79</v>
      </c>
      <c r="J204" s="57">
        <v>2013.33</v>
      </c>
      <c r="K204" s="56">
        <v>7.79</v>
      </c>
      <c r="L204" s="57">
        <v>2013.33</v>
      </c>
      <c r="M204" s="52">
        <f t="shared" si="13"/>
        <v>0.0038692117039928874</v>
      </c>
      <c r="N204" s="53">
        <v>220.4</v>
      </c>
      <c r="O204" s="153">
        <f t="shared" si="14"/>
        <v>0.8527742595600324</v>
      </c>
      <c r="P204" s="153">
        <f t="shared" si="15"/>
        <v>232.15270223957324</v>
      </c>
      <c r="Q204" s="165">
        <f t="shared" si="16"/>
        <v>51.166455573601944</v>
      </c>
    </row>
    <row r="205" spans="1:17" s="17" customFormat="1" ht="11.25">
      <c r="A205" s="187"/>
      <c r="B205" s="48" t="s">
        <v>96</v>
      </c>
      <c r="C205" s="49" t="s">
        <v>91</v>
      </c>
      <c r="D205" s="48">
        <v>25</v>
      </c>
      <c r="E205" s="48" t="s">
        <v>88</v>
      </c>
      <c r="F205" s="50">
        <f>+G205+H205+I205</f>
        <v>10.410001000000001</v>
      </c>
      <c r="G205" s="50">
        <v>1.228968</v>
      </c>
      <c r="H205" s="50">
        <v>4</v>
      </c>
      <c r="I205" s="50">
        <v>5.181033</v>
      </c>
      <c r="J205" s="51">
        <v>1322.87</v>
      </c>
      <c r="K205" s="50">
        <v>5.181033</v>
      </c>
      <c r="L205" s="51">
        <v>1322.87</v>
      </c>
      <c r="M205" s="52">
        <f t="shared" si="13"/>
        <v>0.003916509558762388</v>
      </c>
      <c r="N205" s="53">
        <v>250.373</v>
      </c>
      <c r="O205" s="153">
        <f t="shared" si="14"/>
        <v>0.9805882477560154</v>
      </c>
      <c r="P205" s="153">
        <f t="shared" si="15"/>
        <v>234.9905735257433</v>
      </c>
      <c r="Q205" s="165">
        <f t="shared" si="16"/>
        <v>58.83529486536092</v>
      </c>
    </row>
    <row r="206" spans="1:17" s="17" customFormat="1" ht="22.5">
      <c r="A206" s="187"/>
      <c r="B206" s="48" t="s">
        <v>286</v>
      </c>
      <c r="C206" s="54" t="s">
        <v>261</v>
      </c>
      <c r="D206" s="55">
        <v>4</v>
      </c>
      <c r="E206" s="48" t="s">
        <v>189</v>
      </c>
      <c r="F206" s="56">
        <v>1.28</v>
      </c>
      <c r="G206" s="56">
        <v>0.48</v>
      </c>
      <c r="H206" s="56">
        <v>0.04</v>
      </c>
      <c r="I206" s="56">
        <v>0.76</v>
      </c>
      <c r="J206" s="57">
        <v>193.25</v>
      </c>
      <c r="K206" s="56">
        <v>0.76</v>
      </c>
      <c r="L206" s="57">
        <v>193.25</v>
      </c>
      <c r="M206" s="52">
        <f t="shared" si="13"/>
        <v>0.0039327296248382925</v>
      </c>
      <c r="N206" s="53">
        <v>220.4</v>
      </c>
      <c r="O206" s="153">
        <f t="shared" si="14"/>
        <v>0.8667736093143596</v>
      </c>
      <c r="P206" s="153">
        <f t="shared" si="15"/>
        <v>235.96377749029753</v>
      </c>
      <c r="Q206" s="165">
        <f t="shared" si="16"/>
        <v>52.00641655886158</v>
      </c>
    </row>
    <row r="207" spans="1:17" s="17" customFormat="1" ht="11.25">
      <c r="A207" s="187"/>
      <c r="B207" s="48" t="s">
        <v>215</v>
      </c>
      <c r="C207" s="49" t="s">
        <v>197</v>
      </c>
      <c r="D207" s="48">
        <v>41</v>
      </c>
      <c r="E207" s="48">
        <v>1987</v>
      </c>
      <c r="F207" s="50">
        <v>21.09</v>
      </c>
      <c r="G207" s="50">
        <v>5.81</v>
      </c>
      <c r="H207" s="50">
        <v>6.08</v>
      </c>
      <c r="I207" s="50">
        <f>F207-G207-H207</f>
        <v>9.200000000000001</v>
      </c>
      <c r="J207" s="51">
        <v>2317.37</v>
      </c>
      <c r="K207" s="50">
        <f>I207/J207*L207</f>
        <v>6.558469299248718</v>
      </c>
      <c r="L207" s="51">
        <v>1652</v>
      </c>
      <c r="M207" s="52">
        <f t="shared" si="13"/>
        <v>0.0039700177356227105</v>
      </c>
      <c r="N207" s="53">
        <v>278.71</v>
      </c>
      <c r="O207" s="153">
        <f t="shared" si="14"/>
        <v>1.1064836430954055</v>
      </c>
      <c r="P207" s="153">
        <f t="shared" si="15"/>
        <v>238.20106413736264</v>
      </c>
      <c r="Q207" s="165">
        <f t="shared" si="16"/>
        <v>66.38901858572433</v>
      </c>
    </row>
    <row r="208" spans="1:17" s="17" customFormat="1" ht="11.25">
      <c r="A208" s="187"/>
      <c r="B208" s="48" t="s">
        <v>332</v>
      </c>
      <c r="C208" s="49" t="s">
        <v>335</v>
      </c>
      <c r="D208" s="48">
        <v>45</v>
      </c>
      <c r="E208" s="48">
        <v>1988</v>
      </c>
      <c r="F208" s="50">
        <v>19.061</v>
      </c>
      <c r="G208" s="50">
        <v>3.893</v>
      </c>
      <c r="H208" s="50">
        <v>6.88</v>
      </c>
      <c r="I208" s="50">
        <v>8.288</v>
      </c>
      <c r="J208" s="51">
        <v>2182.7</v>
      </c>
      <c r="K208" s="50">
        <v>8.216</v>
      </c>
      <c r="L208" s="51">
        <v>2065.32</v>
      </c>
      <c r="M208" s="52">
        <f t="shared" si="13"/>
        <v>0.0039780760366432315</v>
      </c>
      <c r="N208" s="53">
        <v>280.675</v>
      </c>
      <c r="O208" s="153">
        <f t="shared" si="14"/>
        <v>1.116546491584839</v>
      </c>
      <c r="P208" s="153">
        <f t="shared" si="15"/>
        <v>238.68456219859388</v>
      </c>
      <c r="Q208" s="165">
        <f t="shared" si="16"/>
        <v>66.99278949509035</v>
      </c>
    </row>
    <row r="209" spans="1:17" s="17" customFormat="1" ht="11.25">
      <c r="A209" s="187"/>
      <c r="B209" s="48" t="s">
        <v>163</v>
      </c>
      <c r="C209" s="49" t="s">
        <v>141</v>
      </c>
      <c r="D209" s="48">
        <v>48</v>
      </c>
      <c r="E209" s="48">
        <v>1961</v>
      </c>
      <c r="F209" s="50">
        <v>20.498</v>
      </c>
      <c r="G209" s="50">
        <v>3.621</v>
      </c>
      <c r="H209" s="50">
        <v>7.68</v>
      </c>
      <c r="I209" s="50">
        <v>9.197</v>
      </c>
      <c r="J209" s="51">
        <v>2296.96</v>
      </c>
      <c r="K209" s="50">
        <v>9.197</v>
      </c>
      <c r="L209" s="51">
        <v>2296.96</v>
      </c>
      <c r="M209" s="52">
        <f t="shared" si="13"/>
        <v>0.004003987879632209</v>
      </c>
      <c r="N209" s="53">
        <v>220.9</v>
      </c>
      <c r="O209" s="153">
        <f t="shared" si="14"/>
        <v>0.884480922610755</v>
      </c>
      <c r="P209" s="153">
        <f t="shared" si="15"/>
        <v>240.23927277793254</v>
      </c>
      <c r="Q209" s="165">
        <f t="shared" si="16"/>
        <v>53.0688553566453</v>
      </c>
    </row>
    <row r="210" spans="1:17" s="17" customFormat="1" ht="11.25">
      <c r="A210" s="187"/>
      <c r="B210" s="48" t="s">
        <v>455</v>
      </c>
      <c r="C210" s="59" t="s">
        <v>688</v>
      </c>
      <c r="D210" s="59">
        <v>20</v>
      </c>
      <c r="E210" s="48">
        <v>1993</v>
      </c>
      <c r="F210" s="50">
        <f>I210+H210+G210</f>
        <v>10.06</v>
      </c>
      <c r="G210" s="50">
        <v>1.8</v>
      </c>
      <c r="H210" s="50">
        <v>3.2</v>
      </c>
      <c r="I210" s="50">
        <v>5.06</v>
      </c>
      <c r="J210" s="51">
        <v>1238.61</v>
      </c>
      <c r="K210" s="50">
        <v>5.06</v>
      </c>
      <c r="L210" s="51">
        <v>1238.61</v>
      </c>
      <c r="M210" s="52">
        <f t="shared" si="13"/>
        <v>0.004085224566247649</v>
      </c>
      <c r="N210" s="53">
        <v>236.3</v>
      </c>
      <c r="O210" s="153">
        <f t="shared" si="14"/>
        <v>0.9653385650043195</v>
      </c>
      <c r="P210" s="153">
        <f t="shared" si="15"/>
        <v>245.11347397485892</v>
      </c>
      <c r="Q210" s="165">
        <f t="shared" si="16"/>
        <v>57.92031390025916</v>
      </c>
    </row>
    <row r="211" spans="1:17" s="17" customFormat="1" ht="11.25">
      <c r="A211" s="187"/>
      <c r="B211" s="48" t="s">
        <v>540</v>
      </c>
      <c r="C211" s="49" t="s">
        <v>509</v>
      </c>
      <c r="D211" s="62"/>
      <c r="E211" s="58">
        <v>1982</v>
      </c>
      <c r="F211" s="50">
        <v>19.400999</v>
      </c>
      <c r="G211" s="50">
        <v>3.74946</v>
      </c>
      <c r="H211" s="50">
        <v>6.4</v>
      </c>
      <c r="I211" s="50">
        <v>9.251539</v>
      </c>
      <c r="J211" s="51">
        <v>2259.52</v>
      </c>
      <c r="K211" s="50">
        <f>I211</f>
        <v>9.251539</v>
      </c>
      <c r="L211" s="51">
        <f>J211</f>
        <v>2259.52</v>
      </c>
      <c r="M211" s="52">
        <f t="shared" si="13"/>
        <v>0.004094470949582212</v>
      </c>
      <c r="N211" s="53">
        <v>213.53</v>
      </c>
      <c r="O211" s="153">
        <f t="shared" si="14"/>
        <v>0.8742923818642897</v>
      </c>
      <c r="P211" s="153">
        <f t="shared" si="15"/>
        <v>245.6682569749327</v>
      </c>
      <c r="Q211" s="165">
        <f t="shared" si="16"/>
        <v>52.457542911857374</v>
      </c>
    </row>
    <row r="212" spans="1:17" s="17" customFormat="1" ht="11.25">
      <c r="A212" s="187"/>
      <c r="B212" s="48" t="s">
        <v>332</v>
      </c>
      <c r="C212" s="49" t="s">
        <v>336</v>
      </c>
      <c r="D212" s="48">
        <v>18</v>
      </c>
      <c r="E212" s="48">
        <v>1967</v>
      </c>
      <c r="F212" s="50">
        <v>3.49</v>
      </c>
      <c r="G212" s="50">
        <v>0.747</v>
      </c>
      <c r="H212" s="50">
        <v>0.288</v>
      </c>
      <c r="I212" s="50">
        <v>2.455</v>
      </c>
      <c r="J212" s="51">
        <v>658.26</v>
      </c>
      <c r="K212" s="50">
        <v>2.027</v>
      </c>
      <c r="L212" s="51">
        <v>490.49</v>
      </c>
      <c r="M212" s="52">
        <f t="shared" si="13"/>
        <v>0.004132602091785766</v>
      </c>
      <c r="N212" s="53">
        <v>280.675</v>
      </c>
      <c r="O212" s="153">
        <f t="shared" si="14"/>
        <v>1.1599180921119698</v>
      </c>
      <c r="P212" s="153">
        <f t="shared" si="15"/>
        <v>247.95612550714594</v>
      </c>
      <c r="Q212" s="165">
        <f t="shared" si="16"/>
        <v>69.5950855267182</v>
      </c>
    </row>
    <row r="213" spans="1:17" s="17" customFormat="1" ht="11.25">
      <c r="A213" s="187"/>
      <c r="B213" s="48" t="s">
        <v>308</v>
      </c>
      <c r="C213" s="49" t="s">
        <v>288</v>
      </c>
      <c r="D213" s="48">
        <v>18</v>
      </c>
      <c r="E213" s="48">
        <v>1996</v>
      </c>
      <c r="F213" s="50">
        <f>G213+H213+I213</f>
        <v>5.471</v>
      </c>
      <c r="G213" s="50">
        <v>0</v>
      </c>
      <c r="H213" s="50">
        <v>0</v>
      </c>
      <c r="I213" s="50">
        <v>5.471</v>
      </c>
      <c r="J213" s="51">
        <v>1321.61</v>
      </c>
      <c r="K213" s="50">
        <f>I213</f>
        <v>5.471</v>
      </c>
      <c r="L213" s="51">
        <f>J213</f>
        <v>1321.61</v>
      </c>
      <c r="M213" s="52">
        <f t="shared" si="13"/>
        <v>0.004139647853754134</v>
      </c>
      <c r="N213" s="53">
        <v>334.3</v>
      </c>
      <c r="O213" s="153">
        <f t="shared" si="14"/>
        <v>1.383884277510007</v>
      </c>
      <c r="P213" s="153">
        <f t="shared" si="15"/>
        <v>248.37887122524805</v>
      </c>
      <c r="Q213" s="165">
        <f t="shared" si="16"/>
        <v>83.03305665060043</v>
      </c>
    </row>
    <row r="214" spans="1:17" s="17" customFormat="1" ht="11.25">
      <c r="A214" s="187"/>
      <c r="B214" s="48" t="s">
        <v>540</v>
      </c>
      <c r="C214" s="49" t="s">
        <v>513</v>
      </c>
      <c r="D214" s="48"/>
      <c r="E214" s="48">
        <v>1988</v>
      </c>
      <c r="F214" s="50">
        <v>19.129</v>
      </c>
      <c r="G214" s="50">
        <v>3.34191</v>
      </c>
      <c r="H214" s="50">
        <v>6.4</v>
      </c>
      <c r="I214" s="50">
        <v>9.38709</v>
      </c>
      <c r="J214" s="51">
        <v>2258.82</v>
      </c>
      <c r="K214" s="50">
        <f>I214</f>
        <v>9.38709</v>
      </c>
      <c r="L214" s="51">
        <f>J214</f>
        <v>2258.82</v>
      </c>
      <c r="M214" s="52">
        <f t="shared" si="13"/>
        <v>0.004155749462108535</v>
      </c>
      <c r="N214" s="53">
        <v>213.53</v>
      </c>
      <c r="O214" s="153">
        <f t="shared" si="14"/>
        <v>0.8873771826440354</v>
      </c>
      <c r="P214" s="153">
        <f t="shared" si="15"/>
        <v>249.3449677265121</v>
      </c>
      <c r="Q214" s="165">
        <f t="shared" si="16"/>
        <v>53.242630958642124</v>
      </c>
    </row>
    <row r="215" spans="1:17" s="17" customFormat="1" ht="11.25">
      <c r="A215" s="187"/>
      <c r="B215" s="48" t="s">
        <v>163</v>
      </c>
      <c r="C215" s="49" t="s">
        <v>140</v>
      </c>
      <c r="D215" s="48">
        <v>48</v>
      </c>
      <c r="E215" s="48">
        <v>1961</v>
      </c>
      <c r="F215" s="50">
        <v>21.819</v>
      </c>
      <c r="G215" s="50">
        <v>4.539</v>
      </c>
      <c r="H215" s="50">
        <v>7.68</v>
      </c>
      <c r="I215" s="50">
        <v>9.6</v>
      </c>
      <c r="J215" s="51">
        <v>2297.01</v>
      </c>
      <c r="K215" s="50">
        <v>9.6</v>
      </c>
      <c r="L215" s="51">
        <v>2297.01</v>
      </c>
      <c r="M215" s="52">
        <f t="shared" si="13"/>
        <v>0.004179346193529849</v>
      </c>
      <c r="N215" s="53">
        <v>220.9</v>
      </c>
      <c r="O215" s="153">
        <f t="shared" si="14"/>
        <v>0.9232175741507437</v>
      </c>
      <c r="P215" s="153">
        <f t="shared" si="15"/>
        <v>250.76077161179094</v>
      </c>
      <c r="Q215" s="165">
        <f t="shared" si="16"/>
        <v>55.39305444904462</v>
      </c>
    </row>
    <row r="216" spans="1:17" s="17" customFormat="1" ht="22.5">
      <c r="A216" s="187"/>
      <c r="B216" s="48" t="s">
        <v>362</v>
      </c>
      <c r="C216" s="49" t="s">
        <v>777</v>
      </c>
      <c r="D216" s="48">
        <v>22</v>
      </c>
      <c r="E216" s="48">
        <v>1982</v>
      </c>
      <c r="F216" s="50">
        <v>10.9</v>
      </c>
      <c r="G216" s="50">
        <v>2.21</v>
      </c>
      <c r="H216" s="50">
        <v>3.52</v>
      </c>
      <c r="I216" s="50">
        <v>5.17</v>
      </c>
      <c r="J216" s="51">
        <v>1233.24</v>
      </c>
      <c r="K216" s="50">
        <v>5.17</v>
      </c>
      <c r="L216" s="51">
        <v>1233.24</v>
      </c>
      <c r="M216" s="52">
        <f t="shared" si="13"/>
        <v>0.0041922091401511465</v>
      </c>
      <c r="N216" s="53">
        <v>252.55</v>
      </c>
      <c r="O216" s="153">
        <f t="shared" si="14"/>
        <v>1.0587424183451721</v>
      </c>
      <c r="P216" s="153">
        <f t="shared" si="15"/>
        <v>251.5325484090688</v>
      </c>
      <c r="Q216" s="165">
        <f t="shared" si="16"/>
        <v>63.52454510071033</v>
      </c>
    </row>
    <row r="217" spans="1:17" s="17" customFormat="1" ht="11.25">
      <c r="A217" s="187"/>
      <c r="B217" s="48" t="s">
        <v>87</v>
      </c>
      <c r="C217" s="49" t="s">
        <v>43</v>
      </c>
      <c r="D217" s="48">
        <v>40</v>
      </c>
      <c r="E217" s="48">
        <v>1990</v>
      </c>
      <c r="F217" s="50">
        <v>18.0644</v>
      </c>
      <c r="G217" s="50">
        <v>4.6224</v>
      </c>
      <c r="H217" s="50">
        <v>3.97</v>
      </c>
      <c r="I217" s="50">
        <v>9.472</v>
      </c>
      <c r="J217" s="51">
        <v>2249.52</v>
      </c>
      <c r="K217" s="50">
        <v>9.472</v>
      </c>
      <c r="L217" s="51">
        <v>2249.52</v>
      </c>
      <c r="M217" s="52">
        <f t="shared" si="13"/>
        <v>0.0042106760553362495</v>
      </c>
      <c r="N217" s="53">
        <v>247.321</v>
      </c>
      <c r="O217" s="153">
        <f t="shared" si="14"/>
        <v>1.0413886126818166</v>
      </c>
      <c r="P217" s="153">
        <f t="shared" si="15"/>
        <v>252.64056332017498</v>
      </c>
      <c r="Q217" s="165">
        <f t="shared" si="16"/>
        <v>62.48331676090899</v>
      </c>
    </row>
    <row r="218" spans="1:17" s="17" customFormat="1" ht="11.25">
      <c r="A218" s="187"/>
      <c r="B218" s="48" t="s">
        <v>215</v>
      </c>
      <c r="C218" s="49" t="s">
        <v>203</v>
      </c>
      <c r="D218" s="48">
        <v>47</v>
      </c>
      <c r="E218" s="48">
        <v>1981</v>
      </c>
      <c r="F218" s="50">
        <v>30.09</v>
      </c>
      <c r="G218" s="50">
        <v>6.26</v>
      </c>
      <c r="H218" s="50">
        <v>11.25</v>
      </c>
      <c r="I218" s="50">
        <v>12.58</v>
      </c>
      <c r="J218" s="51">
        <v>2980.63</v>
      </c>
      <c r="K218" s="50">
        <f>I218/J218*L218</f>
        <v>12.045547417827773</v>
      </c>
      <c r="L218" s="51">
        <v>2854</v>
      </c>
      <c r="M218" s="52">
        <f t="shared" si="13"/>
        <v>0.0042205842389025135</v>
      </c>
      <c r="N218" s="53">
        <v>278.71</v>
      </c>
      <c r="O218" s="153">
        <f t="shared" si="14"/>
        <v>1.1763190332245195</v>
      </c>
      <c r="P218" s="153">
        <f t="shared" si="15"/>
        <v>253.23505433415085</v>
      </c>
      <c r="Q218" s="165">
        <f t="shared" si="16"/>
        <v>70.57914199347117</v>
      </c>
    </row>
    <row r="219" spans="1:17" s="17" customFormat="1" ht="11.25">
      <c r="A219" s="187"/>
      <c r="B219" s="48" t="s">
        <v>455</v>
      </c>
      <c r="C219" s="59" t="s">
        <v>428</v>
      </c>
      <c r="D219" s="59">
        <v>40</v>
      </c>
      <c r="E219" s="48">
        <v>1992</v>
      </c>
      <c r="F219" s="50">
        <f>I219+H219+G219</f>
        <v>19.803</v>
      </c>
      <c r="G219" s="50">
        <v>4.153</v>
      </c>
      <c r="H219" s="50">
        <v>6.4</v>
      </c>
      <c r="I219" s="50">
        <v>9.25</v>
      </c>
      <c r="J219" s="51">
        <v>2180.51</v>
      </c>
      <c r="K219" s="50">
        <v>9.25</v>
      </c>
      <c r="L219" s="51">
        <v>2180.51</v>
      </c>
      <c r="M219" s="52">
        <f t="shared" si="13"/>
        <v>0.004242126841885614</v>
      </c>
      <c r="N219" s="53">
        <v>236.3</v>
      </c>
      <c r="O219" s="153">
        <f t="shared" si="14"/>
        <v>1.0024145727375706</v>
      </c>
      <c r="P219" s="153">
        <f t="shared" si="15"/>
        <v>254.52761051313684</v>
      </c>
      <c r="Q219" s="165">
        <f t="shared" si="16"/>
        <v>60.14487436425424</v>
      </c>
    </row>
    <row r="220" spans="1:17" s="17" customFormat="1" ht="11.25">
      <c r="A220" s="187"/>
      <c r="B220" s="48" t="s">
        <v>163</v>
      </c>
      <c r="C220" s="49" t="s">
        <v>142</v>
      </c>
      <c r="D220" s="48">
        <v>60</v>
      </c>
      <c r="E220" s="48">
        <v>1966</v>
      </c>
      <c r="F220" s="50">
        <v>24.377</v>
      </c>
      <c r="G220" s="50">
        <v>3.213</v>
      </c>
      <c r="H220" s="50">
        <v>9.6</v>
      </c>
      <c r="I220" s="50">
        <v>11.564</v>
      </c>
      <c r="J220" s="51">
        <v>2723.38</v>
      </c>
      <c r="K220" s="50">
        <v>11.564</v>
      </c>
      <c r="L220" s="51">
        <v>2723.38</v>
      </c>
      <c r="M220" s="52">
        <f t="shared" si="13"/>
        <v>0.004246194067665915</v>
      </c>
      <c r="N220" s="53">
        <v>220.9</v>
      </c>
      <c r="O220" s="153">
        <f t="shared" si="14"/>
        <v>0.9379842695474008</v>
      </c>
      <c r="P220" s="153">
        <f t="shared" si="15"/>
        <v>254.77164405995495</v>
      </c>
      <c r="Q220" s="165">
        <f t="shared" si="16"/>
        <v>56.27905617284405</v>
      </c>
    </row>
    <row r="221" spans="1:17" s="17" customFormat="1" ht="11.25">
      <c r="A221" s="187"/>
      <c r="B221" s="48" t="s">
        <v>96</v>
      </c>
      <c r="C221" s="49" t="s">
        <v>717</v>
      </c>
      <c r="D221" s="48">
        <v>51</v>
      </c>
      <c r="E221" s="48" t="s">
        <v>88</v>
      </c>
      <c r="F221" s="50">
        <f>+G221+H221+I221</f>
        <v>10.730003</v>
      </c>
      <c r="G221" s="50">
        <v>1.864306</v>
      </c>
      <c r="H221" s="50">
        <v>0.41</v>
      </c>
      <c r="I221" s="50">
        <v>8.455697</v>
      </c>
      <c r="J221" s="51">
        <v>1803.12</v>
      </c>
      <c r="K221" s="50">
        <v>8.455697</v>
      </c>
      <c r="L221" s="51">
        <v>1976.97</v>
      </c>
      <c r="M221" s="52">
        <f t="shared" si="13"/>
        <v>0.004277099298421322</v>
      </c>
      <c r="N221" s="53">
        <v>250.373</v>
      </c>
      <c r="O221" s="153">
        <f t="shared" si="14"/>
        <v>1.0708701826436415</v>
      </c>
      <c r="P221" s="153">
        <f t="shared" si="15"/>
        <v>256.62595790527934</v>
      </c>
      <c r="Q221" s="165">
        <f t="shared" si="16"/>
        <v>64.2522109586185</v>
      </c>
    </row>
    <row r="222" spans="1:17" s="17" customFormat="1" ht="11.25">
      <c r="A222" s="187"/>
      <c r="B222" s="48" t="s">
        <v>599</v>
      </c>
      <c r="C222" s="49" t="s">
        <v>566</v>
      </c>
      <c r="D222" s="48">
        <v>20</v>
      </c>
      <c r="E222" s="48">
        <v>1975</v>
      </c>
      <c r="F222" s="50">
        <v>10.501</v>
      </c>
      <c r="G222" s="50">
        <v>2.583137</v>
      </c>
      <c r="H222" s="50">
        <v>3.2</v>
      </c>
      <c r="I222" s="50">
        <v>4.717867</v>
      </c>
      <c r="J222" s="51">
        <v>1098.2</v>
      </c>
      <c r="K222" s="50">
        <f>+I222</f>
        <v>4.717867</v>
      </c>
      <c r="L222" s="51">
        <v>1098.2</v>
      </c>
      <c r="M222" s="52">
        <f t="shared" si="13"/>
        <v>0.00429599981788381</v>
      </c>
      <c r="N222" s="53">
        <v>269.557</v>
      </c>
      <c r="O222" s="153">
        <f t="shared" si="14"/>
        <v>1.1580168229093062</v>
      </c>
      <c r="P222" s="153">
        <f t="shared" si="15"/>
        <v>257.7599890730286</v>
      </c>
      <c r="Q222" s="165">
        <f t="shared" si="16"/>
        <v>69.48100937455837</v>
      </c>
    </row>
    <row r="223" spans="1:17" s="17" customFormat="1" ht="11.25">
      <c r="A223" s="187"/>
      <c r="B223" s="48" t="s">
        <v>87</v>
      </c>
      <c r="C223" s="49" t="s">
        <v>44</v>
      </c>
      <c r="D223" s="48">
        <v>62</v>
      </c>
      <c r="E223" s="48">
        <v>1988</v>
      </c>
      <c r="F223" s="50">
        <v>30.7996</v>
      </c>
      <c r="G223" s="50">
        <v>11.2855</v>
      </c>
      <c r="H223" s="50">
        <v>6</v>
      </c>
      <c r="I223" s="50">
        <v>13.5141</v>
      </c>
      <c r="J223" s="51">
        <v>3139.05</v>
      </c>
      <c r="K223" s="50">
        <v>13.5142</v>
      </c>
      <c r="L223" s="51">
        <v>3139.05</v>
      </c>
      <c r="M223" s="52">
        <f t="shared" si="13"/>
        <v>0.004305187875312594</v>
      </c>
      <c r="N223" s="53">
        <v>247.321</v>
      </c>
      <c r="O223" s="153">
        <f t="shared" si="14"/>
        <v>1.0647633705101862</v>
      </c>
      <c r="P223" s="153">
        <f t="shared" si="15"/>
        <v>258.3112725187557</v>
      </c>
      <c r="Q223" s="165">
        <f t="shared" si="16"/>
        <v>63.885802230611176</v>
      </c>
    </row>
    <row r="224" spans="1:17" s="17" customFormat="1" ht="11.25">
      <c r="A224" s="187"/>
      <c r="B224" s="48" t="s">
        <v>540</v>
      </c>
      <c r="C224" s="49" t="s">
        <v>514</v>
      </c>
      <c r="D224" s="48"/>
      <c r="E224" s="48">
        <v>1971</v>
      </c>
      <c r="F224" s="50">
        <v>42.428999</v>
      </c>
      <c r="G224" s="50">
        <v>7.428278</v>
      </c>
      <c r="H224" s="50">
        <v>16</v>
      </c>
      <c r="I224" s="50">
        <v>19.000721</v>
      </c>
      <c r="J224" s="51">
        <v>4404.219999999999</v>
      </c>
      <c r="K224" s="50">
        <f>I224</f>
        <v>19.000721</v>
      </c>
      <c r="L224" s="51">
        <f>J224</f>
        <v>4404.219999999999</v>
      </c>
      <c r="M224" s="52">
        <f t="shared" si="13"/>
        <v>0.004314207964179809</v>
      </c>
      <c r="N224" s="53">
        <v>213.53</v>
      </c>
      <c r="O224" s="153">
        <f t="shared" si="14"/>
        <v>0.9212128265913146</v>
      </c>
      <c r="P224" s="153">
        <f t="shared" si="15"/>
        <v>258.8524778507886</v>
      </c>
      <c r="Q224" s="165">
        <f t="shared" si="16"/>
        <v>55.27276959547889</v>
      </c>
    </row>
    <row r="225" spans="1:17" s="17" customFormat="1" ht="11.25">
      <c r="A225" s="187"/>
      <c r="B225" s="48" t="s">
        <v>411</v>
      </c>
      <c r="C225" s="49" t="s">
        <v>718</v>
      </c>
      <c r="D225" s="48">
        <v>12</v>
      </c>
      <c r="E225" s="48">
        <v>1960</v>
      </c>
      <c r="F225" s="50">
        <v>1.7</v>
      </c>
      <c r="G225" s="50">
        <v>0</v>
      </c>
      <c r="H225" s="50">
        <v>0</v>
      </c>
      <c r="I225" s="50">
        <v>1.714</v>
      </c>
      <c r="J225" s="51">
        <v>393.99</v>
      </c>
      <c r="K225" s="50">
        <v>1.7</v>
      </c>
      <c r="L225" s="51">
        <v>394</v>
      </c>
      <c r="M225" s="52">
        <f t="shared" si="13"/>
        <v>0.004314720812182741</v>
      </c>
      <c r="N225" s="53">
        <v>210.2</v>
      </c>
      <c r="O225" s="153">
        <f t="shared" si="14"/>
        <v>0.9069543147208122</v>
      </c>
      <c r="P225" s="153">
        <f t="shared" si="15"/>
        <v>258.88324873096445</v>
      </c>
      <c r="Q225" s="165">
        <f t="shared" si="16"/>
        <v>54.41725888324872</v>
      </c>
    </row>
    <row r="226" spans="1:17" s="17" customFormat="1" ht="11.25">
      <c r="A226" s="187"/>
      <c r="B226" s="48" t="s">
        <v>599</v>
      </c>
      <c r="C226" s="49" t="s">
        <v>567</v>
      </c>
      <c r="D226" s="48">
        <v>20</v>
      </c>
      <c r="E226" s="48">
        <v>1991</v>
      </c>
      <c r="F226" s="50">
        <v>10.972</v>
      </c>
      <c r="G226" s="50">
        <v>3.134003</v>
      </c>
      <c r="H226" s="50">
        <v>3.2</v>
      </c>
      <c r="I226" s="50">
        <v>4.638002</v>
      </c>
      <c r="J226" s="51">
        <v>1071.33</v>
      </c>
      <c r="K226" s="50">
        <f>+I226</f>
        <v>4.638002</v>
      </c>
      <c r="L226" s="51">
        <v>1071.33</v>
      </c>
      <c r="M226" s="52">
        <f t="shared" si="13"/>
        <v>0.00432920015308075</v>
      </c>
      <c r="N226" s="53">
        <v>269.557</v>
      </c>
      <c r="O226" s="153">
        <f t="shared" si="14"/>
        <v>1.166966205663988</v>
      </c>
      <c r="P226" s="153">
        <f t="shared" si="15"/>
        <v>259.752009184845</v>
      </c>
      <c r="Q226" s="165">
        <f t="shared" si="16"/>
        <v>70.01797233983926</v>
      </c>
    </row>
    <row r="227" spans="1:17" s="17" customFormat="1" ht="11.25">
      <c r="A227" s="187"/>
      <c r="B227" s="48" t="s">
        <v>644</v>
      </c>
      <c r="C227" s="49" t="s">
        <v>631</v>
      </c>
      <c r="D227" s="48">
        <v>30</v>
      </c>
      <c r="E227" s="48">
        <v>1992</v>
      </c>
      <c r="F227" s="50">
        <v>16.434</v>
      </c>
      <c r="G227" s="50">
        <v>4.8</v>
      </c>
      <c r="H227" s="50">
        <v>4.6</v>
      </c>
      <c r="I227" s="50">
        <v>7</v>
      </c>
      <c r="J227" s="51">
        <v>1616.52</v>
      </c>
      <c r="K227" s="50">
        <v>7</v>
      </c>
      <c r="L227" s="51">
        <v>1616.52</v>
      </c>
      <c r="M227" s="52">
        <f t="shared" si="13"/>
        <v>0.004330289758246109</v>
      </c>
      <c r="N227" s="53">
        <v>310.87</v>
      </c>
      <c r="O227" s="153">
        <f t="shared" si="14"/>
        <v>1.346157177145968</v>
      </c>
      <c r="P227" s="153">
        <f t="shared" si="15"/>
        <v>259.8173854947666</v>
      </c>
      <c r="Q227" s="165">
        <f t="shared" si="16"/>
        <v>80.7694306287581</v>
      </c>
    </row>
    <row r="228" spans="1:17" s="17" customFormat="1" ht="11.25">
      <c r="A228" s="187"/>
      <c r="B228" s="48" t="s">
        <v>540</v>
      </c>
      <c r="C228" s="49" t="s">
        <v>515</v>
      </c>
      <c r="D228" s="48"/>
      <c r="E228" s="48">
        <v>1990</v>
      </c>
      <c r="F228" s="50">
        <v>7.327997</v>
      </c>
      <c r="G228" s="50">
        <v>2.33662</v>
      </c>
      <c r="H228" s="50">
        <v>1.92</v>
      </c>
      <c r="I228" s="50">
        <v>3.071377</v>
      </c>
      <c r="J228" s="51">
        <v>709.14</v>
      </c>
      <c r="K228" s="50">
        <f>I228</f>
        <v>3.071377</v>
      </c>
      <c r="L228" s="51">
        <f>J228</f>
        <v>709.14</v>
      </c>
      <c r="M228" s="52">
        <f t="shared" si="13"/>
        <v>0.004331129255154131</v>
      </c>
      <c r="N228" s="53">
        <v>213.53</v>
      </c>
      <c r="O228" s="153">
        <f t="shared" si="14"/>
        <v>0.9248260298530616</v>
      </c>
      <c r="P228" s="153">
        <f t="shared" si="15"/>
        <v>259.86775530924785</v>
      </c>
      <c r="Q228" s="165">
        <f t="shared" si="16"/>
        <v>55.4895617911837</v>
      </c>
    </row>
    <row r="229" spans="1:17" s="17" customFormat="1" ht="11.25">
      <c r="A229" s="187"/>
      <c r="B229" s="48" t="s">
        <v>254</v>
      </c>
      <c r="C229" s="49" t="s">
        <v>232</v>
      </c>
      <c r="D229" s="58">
        <v>32</v>
      </c>
      <c r="E229" s="48" t="s">
        <v>189</v>
      </c>
      <c r="F229" s="50">
        <f>G229+H229+I229</f>
        <v>12.881742</v>
      </c>
      <c r="G229" s="50">
        <v>1.613742</v>
      </c>
      <c r="H229" s="50">
        <v>5.12</v>
      </c>
      <c r="I229" s="50">
        <v>6.148</v>
      </c>
      <c r="J229" s="51">
        <v>1417.51</v>
      </c>
      <c r="K229" s="50">
        <v>6.148</v>
      </c>
      <c r="L229" s="51">
        <v>1417.51</v>
      </c>
      <c r="M229" s="52">
        <f t="shared" si="13"/>
        <v>0.004337182806470501</v>
      </c>
      <c r="N229" s="53">
        <v>234</v>
      </c>
      <c r="O229" s="153">
        <f t="shared" si="14"/>
        <v>1.0149007767140972</v>
      </c>
      <c r="P229" s="153">
        <f t="shared" si="15"/>
        <v>260.23096838823005</v>
      </c>
      <c r="Q229" s="165">
        <f t="shared" si="16"/>
        <v>60.89404660284583</v>
      </c>
    </row>
    <row r="230" spans="1:17" s="17" customFormat="1" ht="11.25">
      <c r="A230" s="187"/>
      <c r="B230" s="48" t="s">
        <v>215</v>
      </c>
      <c r="C230" s="49" t="s">
        <v>193</v>
      </c>
      <c r="D230" s="48">
        <v>50</v>
      </c>
      <c r="E230" s="48">
        <v>1988</v>
      </c>
      <c r="F230" s="50">
        <v>32.95</v>
      </c>
      <c r="G230" s="50">
        <v>9.36</v>
      </c>
      <c r="H230" s="50">
        <v>8</v>
      </c>
      <c r="I230" s="50">
        <f>F230-G230-H230</f>
        <v>15.590000000000003</v>
      </c>
      <c r="J230" s="51">
        <v>3582.32</v>
      </c>
      <c r="K230" s="50">
        <f>I230/J230*L230</f>
        <v>15.58991296143282</v>
      </c>
      <c r="L230" s="51">
        <v>3582.3</v>
      </c>
      <c r="M230" s="52">
        <f t="shared" si="13"/>
        <v>0.004351928359275554</v>
      </c>
      <c r="N230" s="53">
        <v>278.71</v>
      </c>
      <c r="O230" s="153">
        <f t="shared" si="14"/>
        <v>1.2129259530136896</v>
      </c>
      <c r="P230" s="153">
        <f t="shared" si="15"/>
        <v>261.1157015565332</v>
      </c>
      <c r="Q230" s="165">
        <f t="shared" si="16"/>
        <v>72.77555718082137</v>
      </c>
    </row>
    <row r="231" spans="1:17" s="17" customFormat="1" ht="11.25">
      <c r="A231" s="187"/>
      <c r="B231" s="48" t="s">
        <v>330</v>
      </c>
      <c r="C231" s="63" t="s">
        <v>317</v>
      </c>
      <c r="D231" s="64">
        <v>40</v>
      </c>
      <c r="E231" s="64">
        <v>1980</v>
      </c>
      <c r="F231" s="65">
        <f>SUM(G231+H231+I231)</f>
        <v>19</v>
      </c>
      <c r="G231" s="65">
        <v>2.6</v>
      </c>
      <c r="H231" s="65">
        <v>6.4</v>
      </c>
      <c r="I231" s="65">
        <v>10</v>
      </c>
      <c r="J231" s="66">
        <v>2297.72</v>
      </c>
      <c r="K231" s="65">
        <v>10</v>
      </c>
      <c r="L231" s="66">
        <v>2297.72</v>
      </c>
      <c r="M231" s="52">
        <f t="shared" si="13"/>
        <v>0.0043521403826401826</v>
      </c>
      <c r="N231" s="67">
        <v>227</v>
      </c>
      <c r="O231" s="153">
        <f t="shared" si="14"/>
        <v>0.9879358668593214</v>
      </c>
      <c r="P231" s="153">
        <f t="shared" si="15"/>
        <v>261.1284229584109</v>
      </c>
      <c r="Q231" s="165">
        <f t="shared" si="16"/>
        <v>59.276152011559276</v>
      </c>
    </row>
    <row r="232" spans="1:17" s="17" customFormat="1" ht="11.25">
      <c r="A232" s="187"/>
      <c r="B232" s="48" t="s">
        <v>87</v>
      </c>
      <c r="C232" s="49" t="s">
        <v>36</v>
      </c>
      <c r="D232" s="48">
        <v>30</v>
      </c>
      <c r="E232" s="48">
        <v>2009</v>
      </c>
      <c r="F232" s="50">
        <v>14</v>
      </c>
      <c r="G232" s="50">
        <v>3.876</v>
      </c>
      <c r="H232" s="50"/>
      <c r="I232" s="50">
        <v>10.124</v>
      </c>
      <c r="J232" s="51">
        <v>2729.78</v>
      </c>
      <c r="K232" s="50">
        <v>9.299</v>
      </c>
      <c r="L232" s="51">
        <v>2124.28</v>
      </c>
      <c r="M232" s="52">
        <f t="shared" si="13"/>
        <v>0.004377483194305835</v>
      </c>
      <c r="N232" s="53">
        <v>247.321</v>
      </c>
      <c r="O232" s="153">
        <f t="shared" si="14"/>
        <v>1.0826435210989134</v>
      </c>
      <c r="P232" s="153">
        <f t="shared" si="15"/>
        <v>262.6489916583501</v>
      </c>
      <c r="Q232" s="165">
        <f t="shared" si="16"/>
        <v>64.9586112659348</v>
      </c>
    </row>
    <row r="233" spans="1:17" s="17" customFormat="1" ht="11.25">
      <c r="A233" s="187"/>
      <c r="B233" s="48" t="s">
        <v>540</v>
      </c>
      <c r="C233" s="49" t="s">
        <v>516</v>
      </c>
      <c r="D233" s="48"/>
      <c r="E233" s="48">
        <v>1967</v>
      </c>
      <c r="F233" s="50">
        <v>26.354991</v>
      </c>
      <c r="G233" s="50">
        <v>4.83626</v>
      </c>
      <c r="H233" s="50">
        <v>9.6</v>
      </c>
      <c r="I233" s="50">
        <v>11.918731</v>
      </c>
      <c r="J233" s="51">
        <v>2715.01</v>
      </c>
      <c r="K233" s="50">
        <f>I233</f>
        <v>11.918731</v>
      </c>
      <c r="L233" s="51">
        <f>J233</f>
        <v>2715.01</v>
      </c>
      <c r="M233" s="52">
        <f t="shared" si="13"/>
        <v>0.004389940000220993</v>
      </c>
      <c r="N233" s="53">
        <v>213.53</v>
      </c>
      <c r="O233" s="153">
        <f t="shared" si="14"/>
        <v>0.9373838882471885</v>
      </c>
      <c r="P233" s="153">
        <f t="shared" si="15"/>
        <v>263.39640001325955</v>
      </c>
      <c r="Q233" s="165">
        <f t="shared" si="16"/>
        <v>56.243033294831314</v>
      </c>
    </row>
    <row r="234" spans="1:17" s="17" customFormat="1" ht="11.25">
      <c r="A234" s="187"/>
      <c r="B234" s="48" t="s">
        <v>540</v>
      </c>
      <c r="C234" s="49" t="s">
        <v>517</v>
      </c>
      <c r="D234" s="48"/>
      <c r="E234" s="48">
        <v>1987</v>
      </c>
      <c r="F234" s="50">
        <v>22.783998</v>
      </c>
      <c r="G234" s="50">
        <v>5.371564</v>
      </c>
      <c r="H234" s="50">
        <v>7.2</v>
      </c>
      <c r="I234" s="50">
        <v>10.212434</v>
      </c>
      <c r="J234" s="51">
        <v>2325.47</v>
      </c>
      <c r="K234" s="50">
        <f>I234</f>
        <v>10.212434</v>
      </c>
      <c r="L234" s="51">
        <f>J234</f>
        <v>2325.47</v>
      </c>
      <c r="M234" s="52">
        <f t="shared" si="13"/>
        <v>0.004391556975579131</v>
      </c>
      <c r="N234" s="53">
        <v>213.53</v>
      </c>
      <c r="O234" s="153">
        <f t="shared" si="14"/>
        <v>0.9377291609954118</v>
      </c>
      <c r="P234" s="153">
        <f t="shared" si="15"/>
        <v>263.49341853474783</v>
      </c>
      <c r="Q234" s="165">
        <f t="shared" si="16"/>
        <v>56.26374965972471</v>
      </c>
    </row>
    <row r="235" spans="1:17" s="17" customFormat="1" ht="11.25">
      <c r="A235" s="187"/>
      <c r="B235" s="48" t="s">
        <v>215</v>
      </c>
      <c r="C235" s="49" t="s">
        <v>196</v>
      </c>
      <c r="D235" s="48">
        <v>59</v>
      </c>
      <c r="E235" s="48">
        <v>1981</v>
      </c>
      <c r="F235" s="50">
        <v>32.26</v>
      </c>
      <c r="G235" s="50">
        <v>7.61</v>
      </c>
      <c r="H235" s="50">
        <v>9.6</v>
      </c>
      <c r="I235" s="50">
        <f>F235-G235-H235</f>
        <v>15.049999999999999</v>
      </c>
      <c r="J235" s="51">
        <v>3418.76</v>
      </c>
      <c r="K235" s="50">
        <f>I235/J235*L235</f>
        <v>14.7737191262329</v>
      </c>
      <c r="L235" s="51">
        <v>3356</v>
      </c>
      <c r="M235" s="52">
        <f t="shared" si="13"/>
        <v>0.004402180907697527</v>
      </c>
      <c r="N235" s="53">
        <v>278.71</v>
      </c>
      <c r="O235" s="153">
        <f t="shared" si="14"/>
        <v>1.2269318407843777</v>
      </c>
      <c r="P235" s="153">
        <f t="shared" si="15"/>
        <v>264.1308544618516</v>
      </c>
      <c r="Q235" s="165">
        <f t="shared" si="16"/>
        <v>73.61591044706265</v>
      </c>
    </row>
    <row r="236" spans="1:17" s="17" customFormat="1" ht="11.25">
      <c r="A236" s="187"/>
      <c r="B236" s="48" t="s">
        <v>87</v>
      </c>
      <c r="C236" s="49" t="s">
        <v>45</v>
      </c>
      <c r="D236" s="48">
        <v>72</v>
      </c>
      <c r="E236" s="48">
        <v>1973</v>
      </c>
      <c r="F236" s="50">
        <v>35.1</v>
      </c>
      <c r="G236" s="50">
        <v>10.9079</v>
      </c>
      <c r="H236" s="50">
        <v>7.2</v>
      </c>
      <c r="I236" s="50">
        <v>16.9921</v>
      </c>
      <c r="J236" s="51">
        <v>3845.7</v>
      </c>
      <c r="K236" s="50">
        <v>16.9921</v>
      </c>
      <c r="L236" s="51">
        <v>3845.7</v>
      </c>
      <c r="M236" s="52">
        <f t="shared" si="13"/>
        <v>0.00441846737915074</v>
      </c>
      <c r="N236" s="53">
        <v>247.321</v>
      </c>
      <c r="O236" s="153">
        <f t="shared" si="14"/>
        <v>1.0927797706789402</v>
      </c>
      <c r="P236" s="153">
        <f t="shared" si="15"/>
        <v>265.10804274904444</v>
      </c>
      <c r="Q236" s="165">
        <f t="shared" si="16"/>
        <v>65.56678624073642</v>
      </c>
    </row>
    <row r="237" spans="1:17" s="17" customFormat="1" ht="11.25">
      <c r="A237" s="187"/>
      <c r="B237" s="48" t="s">
        <v>332</v>
      </c>
      <c r="C237" s="49" t="s">
        <v>337</v>
      </c>
      <c r="D237" s="48">
        <v>40</v>
      </c>
      <c r="E237" s="48">
        <v>1991</v>
      </c>
      <c r="F237" s="50">
        <v>19.539</v>
      </c>
      <c r="G237" s="50">
        <v>3.112</v>
      </c>
      <c r="H237" s="50">
        <v>6.4</v>
      </c>
      <c r="I237" s="50">
        <v>10.027</v>
      </c>
      <c r="J237" s="51">
        <v>2268.53</v>
      </c>
      <c r="K237" s="50">
        <v>10.027</v>
      </c>
      <c r="L237" s="51">
        <v>2268.53</v>
      </c>
      <c r="M237" s="52">
        <f t="shared" si="13"/>
        <v>0.004420042935292899</v>
      </c>
      <c r="N237" s="53">
        <v>280.675</v>
      </c>
      <c r="O237" s="153">
        <f t="shared" si="14"/>
        <v>1.2405955508633344</v>
      </c>
      <c r="P237" s="153">
        <f t="shared" si="15"/>
        <v>265.2025761175739</v>
      </c>
      <c r="Q237" s="165">
        <f t="shared" si="16"/>
        <v>74.43573305180007</v>
      </c>
    </row>
    <row r="238" spans="1:17" s="17" customFormat="1" ht="11.25">
      <c r="A238" s="187"/>
      <c r="B238" s="48" t="s">
        <v>644</v>
      </c>
      <c r="C238" s="49" t="s">
        <v>633</v>
      </c>
      <c r="D238" s="48">
        <v>40</v>
      </c>
      <c r="E238" s="48">
        <v>1987</v>
      </c>
      <c r="F238" s="50">
        <v>22.149</v>
      </c>
      <c r="G238" s="50">
        <v>6.1</v>
      </c>
      <c r="H238" s="50">
        <v>6.24</v>
      </c>
      <c r="I238" s="50">
        <v>9.8</v>
      </c>
      <c r="J238" s="51">
        <v>2213.79</v>
      </c>
      <c r="K238" s="50">
        <v>9.8</v>
      </c>
      <c r="L238" s="51">
        <v>2213.79</v>
      </c>
      <c r="M238" s="52">
        <f t="shared" si="13"/>
        <v>0.004426797483049432</v>
      </c>
      <c r="N238" s="53">
        <v>310.87</v>
      </c>
      <c r="O238" s="153">
        <f t="shared" si="14"/>
        <v>1.3761585335555768</v>
      </c>
      <c r="P238" s="153">
        <f t="shared" si="15"/>
        <v>265.6078489829659</v>
      </c>
      <c r="Q238" s="165">
        <f t="shared" si="16"/>
        <v>82.5695120133346</v>
      </c>
    </row>
    <row r="239" spans="1:17" s="17" customFormat="1" ht="12" thickBot="1">
      <c r="A239" s="188"/>
      <c r="B239" s="68" t="s">
        <v>599</v>
      </c>
      <c r="C239" s="69" t="s">
        <v>559</v>
      </c>
      <c r="D239" s="68">
        <v>60</v>
      </c>
      <c r="E239" s="68">
        <v>1978</v>
      </c>
      <c r="F239" s="70">
        <v>34.292</v>
      </c>
      <c r="G239" s="70">
        <v>3.663767</v>
      </c>
      <c r="H239" s="70">
        <v>11.73474</v>
      </c>
      <c r="I239" s="70">
        <v>18.571436</v>
      </c>
      <c r="J239" s="71">
        <v>3663.79</v>
      </c>
      <c r="K239" s="70">
        <f>+I239</f>
        <v>18.571436</v>
      </c>
      <c r="L239" s="71">
        <v>3663.79</v>
      </c>
      <c r="M239" s="72">
        <f t="shared" si="13"/>
        <v>0.005068913884256466</v>
      </c>
      <c r="N239" s="73">
        <v>269.557</v>
      </c>
      <c r="O239" s="154">
        <f t="shared" si="14"/>
        <v>1.3663612198985204</v>
      </c>
      <c r="P239" s="154">
        <f t="shared" si="15"/>
        <v>304.13483305538796</v>
      </c>
      <c r="Q239" s="166">
        <f t="shared" si="16"/>
        <v>81.98167319391122</v>
      </c>
    </row>
    <row r="240" spans="1:17" s="17" customFormat="1" ht="11.25">
      <c r="A240" s="189" t="s">
        <v>755</v>
      </c>
      <c r="B240" s="74" t="s">
        <v>624</v>
      </c>
      <c r="C240" s="75" t="s">
        <v>608</v>
      </c>
      <c r="D240" s="74">
        <v>45</v>
      </c>
      <c r="E240" s="74" t="s">
        <v>189</v>
      </c>
      <c r="F240" s="76">
        <f>G240+H240+I240</f>
        <v>20</v>
      </c>
      <c r="G240" s="76">
        <v>4.498</v>
      </c>
      <c r="H240" s="76">
        <v>7.338</v>
      </c>
      <c r="I240" s="76">
        <v>8.164</v>
      </c>
      <c r="J240" s="77">
        <v>2363.02</v>
      </c>
      <c r="K240" s="76">
        <v>8.164</v>
      </c>
      <c r="L240" s="77">
        <v>2363.02</v>
      </c>
      <c r="M240" s="78">
        <f t="shared" si="13"/>
        <v>0.0034549009318583846</v>
      </c>
      <c r="N240" s="79">
        <v>201.98</v>
      </c>
      <c r="O240" s="155">
        <f t="shared" si="14"/>
        <v>0.6978208902167565</v>
      </c>
      <c r="P240" s="155">
        <f t="shared" si="15"/>
        <v>207.29405591150308</v>
      </c>
      <c r="Q240" s="167">
        <f t="shared" si="16"/>
        <v>41.86925341300539</v>
      </c>
    </row>
    <row r="241" spans="1:17" s="17" customFormat="1" ht="11.25">
      <c r="A241" s="190"/>
      <c r="B241" s="175" t="s">
        <v>215</v>
      </c>
      <c r="C241" s="176" t="s">
        <v>684</v>
      </c>
      <c r="D241" s="175">
        <v>54</v>
      </c>
      <c r="E241" s="175">
        <v>1985</v>
      </c>
      <c r="F241" s="177">
        <v>29.23</v>
      </c>
      <c r="G241" s="177">
        <v>8.67</v>
      </c>
      <c r="H241" s="177">
        <v>8.48</v>
      </c>
      <c r="I241" s="177">
        <f>F241-G241-H241</f>
        <v>12.080000000000002</v>
      </c>
      <c r="J241" s="178">
        <v>3480.02</v>
      </c>
      <c r="K241" s="177">
        <f>I241/J241*L241</f>
        <v>12.07993057511164</v>
      </c>
      <c r="L241" s="178">
        <v>3480</v>
      </c>
      <c r="M241" s="179">
        <f t="shared" si="13"/>
        <v>0.0034712444181355284</v>
      </c>
      <c r="N241" s="180">
        <v>278.71</v>
      </c>
      <c r="O241" s="181">
        <f t="shared" si="14"/>
        <v>0.967470531778553</v>
      </c>
      <c r="P241" s="181">
        <f t="shared" si="15"/>
        <v>208.27466508813168</v>
      </c>
      <c r="Q241" s="182">
        <f t="shared" si="16"/>
        <v>58.04823190671318</v>
      </c>
    </row>
    <row r="242" spans="1:17" s="17" customFormat="1" ht="11.25">
      <c r="A242" s="190"/>
      <c r="B242" s="175" t="s">
        <v>87</v>
      </c>
      <c r="C242" s="176" t="s">
        <v>74</v>
      </c>
      <c r="D242" s="175">
        <v>72</v>
      </c>
      <c r="E242" s="175">
        <v>1969</v>
      </c>
      <c r="F242" s="177">
        <v>31.6096</v>
      </c>
      <c r="G242" s="177">
        <v>7.7179</v>
      </c>
      <c r="H242" s="177">
        <v>7.2</v>
      </c>
      <c r="I242" s="177">
        <v>16.6917</v>
      </c>
      <c r="J242" s="178">
        <v>3751.75</v>
      </c>
      <c r="K242" s="177">
        <v>16.6917</v>
      </c>
      <c r="L242" s="178">
        <v>3751.75</v>
      </c>
      <c r="M242" s="179">
        <f t="shared" si="13"/>
        <v>0.0044490437795695345</v>
      </c>
      <c r="N242" s="180">
        <v>247.321</v>
      </c>
      <c r="O242" s="181">
        <f t="shared" si="14"/>
        <v>1.1003419566069168</v>
      </c>
      <c r="P242" s="181">
        <f t="shared" si="15"/>
        <v>266.9426267741721</v>
      </c>
      <c r="Q242" s="182">
        <f t="shared" si="16"/>
        <v>66.02051739641502</v>
      </c>
    </row>
    <row r="243" spans="1:17" s="17" customFormat="1" ht="11.25">
      <c r="A243" s="190"/>
      <c r="B243" s="175" t="s">
        <v>411</v>
      </c>
      <c r="C243" s="176" t="s">
        <v>716</v>
      </c>
      <c r="D243" s="175">
        <v>40</v>
      </c>
      <c r="E243" s="175"/>
      <c r="F243" s="177">
        <v>20.1</v>
      </c>
      <c r="G243" s="177">
        <v>5.123</v>
      </c>
      <c r="H243" s="177">
        <v>6.4</v>
      </c>
      <c r="I243" s="177">
        <v>8.612</v>
      </c>
      <c r="J243" s="178">
        <v>1928.6</v>
      </c>
      <c r="K243" s="177">
        <v>8.6</v>
      </c>
      <c r="L243" s="178">
        <v>1928.6</v>
      </c>
      <c r="M243" s="179">
        <f t="shared" si="13"/>
        <v>0.00445919319713782</v>
      </c>
      <c r="N243" s="180">
        <v>210.2</v>
      </c>
      <c r="O243" s="181">
        <f t="shared" si="14"/>
        <v>0.9373224100383697</v>
      </c>
      <c r="P243" s="181">
        <f t="shared" si="15"/>
        <v>267.5515918282692</v>
      </c>
      <c r="Q243" s="182">
        <f t="shared" si="16"/>
        <v>56.23934460230218</v>
      </c>
    </row>
    <row r="244" spans="1:17" s="17" customFormat="1" ht="11.25">
      <c r="A244" s="190"/>
      <c r="B244" s="175" t="s">
        <v>455</v>
      </c>
      <c r="C244" s="183" t="s">
        <v>429</v>
      </c>
      <c r="D244" s="183">
        <v>40</v>
      </c>
      <c r="E244" s="175">
        <v>1987</v>
      </c>
      <c r="F244" s="177">
        <f>I244+H244+G244</f>
        <v>19.1</v>
      </c>
      <c r="G244" s="177">
        <v>2.49</v>
      </c>
      <c r="H244" s="177">
        <v>6.4</v>
      </c>
      <c r="I244" s="177">
        <v>10.21</v>
      </c>
      <c r="J244" s="178">
        <v>2271.99</v>
      </c>
      <c r="K244" s="177">
        <v>10.21</v>
      </c>
      <c r="L244" s="178">
        <v>2271.99</v>
      </c>
      <c r="M244" s="179">
        <f t="shared" si="13"/>
        <v>0.004493857807472745</v>
      </c>
      <c r="N244" s="180">
        <v>236.3</v>
      </c>
      <c r="O244" s="181">
        <f t="shared" si="14"/>
        <v>1.0618985999058097</v>
      </c>
      <c r="P244" s="181">
        <f t="shared" si="15"/>
        <v>269.6314684483647</v>
      </c>
      <c r="Q244" s="182">
        <f t="shared" si="16"/>
        <v>63.71391599434859</v>
      </c>
    </row>
    <row r="245" spans="1:17" s="17" customFormat="1" ht="11.25">
      <c r="A245" s="190"/>
      <c r="B245" s="175" t="s">
        <v>87</v>
      </c>
      <c r="C245" s="176" t="s">
        <v>75</v>
      </c>
      <c r="D245" s="175">
        <v>80</v>
      </c>
      <c r="E245" s="175">
        <v>1966</v>
      </c>
      <c r="F245" s="177">
        <v>33.2456</v>
      </c>
      <c r="G245" s="177">
        <v>7.7105</v>
      </c>
      <c r="H245" s="177">
        <v>7.97</v>
      </c>
      <c r="I245" s="177">
        <v>17.5651</v>
      </c>
      <c r="J245" s="178">
        <v>3887.37</v>
      </c>
      <c r="K245" s="177">
        <v>17.5651</v>
      </c>
      <c r="L245" s="178">
        <v>3887.37</v>
      </c>
      <c r="M245" s="179">
        <f t="shared" si="13"/>
        <v>0.004518504798874304</v>
      </c>
      <c r="N245" s="180">
        <v>247.321</v>
      </c>
      <c r="O245" s="181">
        <f t="shared" si="14"/>
        <v>1.1175211253623918</v>
      </c>
      <c r="P245" s="181">
        <f t="shared" si="15"/>
        <v>271.1102879324582</v>
      </c>
      <c r="Q245" s="182">
        <f t="shared" si="16"/>
        <v>67.0512675217435</v>
      </c>
    </row>
    <row r="246" spans="1:17" s="17" customFormat="1" ht="11.25">
      <c r="A246" s="190"/>
      <c r="B246" s="80" t="s">
        <v>599</v>
      </c>
      <c r="C246" s="87" t="s">
        <v>570</v>
      </c>
      <c r="D246" s="88">
        <v>20</v>
      </c>
      <c r="E246" s="88">
        <v>1985</v>
      </c>
      <c r="F246" s="82">
        <v>11.514</v>
      </c>
      <c r="G246" s="82">
        <v>3.336319</v>
      </c>
      <c r="H246" s="82">
        <v>3.2</v>
      </c>
      <c r="I246" s="82">
        <v>4.977682</v>
      </c>
      <c r="J246" s="83">
        <v>1098.98</v>
      </c>
      <c r="K246" s="82">
        <f>+I246</f>
        <v>4.977682</v>
      </c>
      <c r="L246" s="83">
        <v>1098.98</v>
      </c>
      <c r="M246" s="84">
        <f t="shared" si="13"/>
        <v>0.00452936541156345</v>
      </c>
      <c r="N246" s="85">
        <v>269.557</v>
      </c>
      <c r="O246" s="156">
        <f t="shared" si="14"/>
        <v>1.2209221522448088</v>
      </c>
      <c r="P246" s="156">
        <f t="shared" si="15"/>
        <v>271.761924693807</v>
      </c>
      <c r="Q246" s="168">
        <f t="shared" si="16"/>
        <v>73.25532913468854</v>
      </c>
    </row>
    <row r="247" spans="1:17" s="17" customFormat="1" ht="11.25">
      <c r="A247" s="190"/>
      <c r="B247" s="80" t="s">
        <v>96</v>
      </c>
      <c r="C247" s="81" t="s">
        <v>709</v>
      </c>
      <c r="D247" s="80">
        <v>75</v>
      </c>
      <c r="E247" s="80" t="s">
        <v>88</v>
      </c>
      <c r="F247" s="82">
        <f>+G247+H247+I247</f>
        <v>32.922007</v>
      </c>
      <c r="G247" s="82">
        <v>4.652348</v>
      </c>
      <c r="H247" s="82">
        <v>9.9833</v>
      </c>
      <c r="I247" s="82">
        <v>18.286359</v>
      </c>
      <c r="J247" s="83">
        <v>4011.08</v>
      </c>
      <c r="K247" s="82">
        <v>18.286359</v>
      </c>
      <c r="L247" s="83">
        <v>4011.08</v>
      </c>
      <c r="M247" s="84">
        <f t="shared" si="13"/>
        <v>0.004558961426847632</v>
      </c>
      <c r="N247" s="85">
        <v>250.373</v>
      </c>
      <c r="O247" s="156">
        <f t="shared" si="14"/>
        <v>1.1414408493241222</v>
      </c>
      <c r="P247" s="156">
        <f t="shared" si="15"/>
        <v>273.537685610858</v>
      </c>
      <c r="Q247" s="168">
        <f t="shared" si="16"/>
        <v>68.48645095944734</v>
      </c>
    </row>
    <row r="248" spans="1:17" s="17" customFormat="1" ht="11.25">
      <c r="A248" s="190"/>
      <c r="B248" s="80" t="s">
        <v>215</v>
      </c>
      <c r="C248" s="81" t="s">
        <v>204</v>
      </c>
      <c r="D248" s="80">
        <v>92</v>
      </c>
      <c r="E248" s="80">
        <v>1991</v>
      </c>
      <c r="F248" s="82">
        <v>41.29</v>
      </c>
      <c r="G248" s="82">
        <v>9.19</v>
      </c>
      <c r="H248" s="82">
        <v>15.12</v>
      </c>
      <c r="I248" s="82">
        <f>F248-G248-H248</f>
        <v>16.980000000000004</v>
      </c>
      <c r="J248" s="83">
        <v>3722</v>
      </c>
      <c r="K248" s="82">
        <f>I248/J248*L248</f>
        <v>16.177076840408386</v>
      </c>
      <c r="L248" s="83">
        <v>3546</v>
      </c>
      <c r="M248" s="84">
        <f t="shared" si="13"/>
        <v>0.004562063406770555</v>
      </c>
      <c r="N248" s="85">
        <v>278.71</v>
      </c>
      <c r="O248" s="156">
        <f t="shared" si="14"/>
        <v>1.2714926921010212</v>
      </c>
      <c r="P248" s="156">
        <f t="shared" si="15"/>
        <v>273.7238044062333</v>
      </c>
      <c r="Q248" s="168">
        <f t="shared" si="16"/>
        <v>76.28956152606126</v>
      </c>
    </row>
    <row r="249" spans="1:17" s="17" customFormat="1" ht="11.25">
      <c r="A249" s="190"/>
      <c r="B249" s="80" t="s">
        <v>87</v>
      </c>
      <c r="C249" s="81" t="s">
        <v>66</v>
      </c>
      <c r="D249" s="80">
        <v>60</v>
      </c>
      <c r="E249" s="80">
        <v>1984</v>
      </c>
      <c r="F249" s="82">
        <v>34.7787</v>
      </c>
      <c r="G249" s="82">
        <v>10.6739</v>
      </c>
      <c r="H249" s="82">
        <v>6</v>
      </c>
      <c r="I249" s="82">
        <v>18.1048</v>
      </c>
      <c r="J249" s="83">
        <v>3958.12</v>
      </c>
      <c r="K249" s="82">
        <v>18.1048</v>
      </c>
      <c r="L249" s="83">
        <v>3958.12</v>
      </c>
      <c r="M249" s="84">
        <f t="shared" si="13"/>
        <v>0.004574090729942498</v>
      </c>
      <c r="N249" s="85">
        <v>247.321</v>
      </c>
      <c r="O249" s="156">
        <f t="shared" si="14"/>
        <v>1.1312686934201086</v>
      </c>
      <c r="P249" s="156">
        <f t="shared" si="15"/>
        <v>274.4454437965499</v>
      </c>
      <c r="Q249" s="168">
        <f t="shared" si="16"/>
        <v>67.87612160520652</v>
      </c>
    </row>
    <row r="250" spans="1:17" s="17" customFormat="1" ht="11.25">
      <c r="A250" s="190"/>
      <c r="B250" s="80" t="s">
        <v>455</v>
      </c>
      <c r="C250" s="89" t="s">
        <v>427</v>
      </c>
      <c r="D250" s="89">
        <v>40</v>
      </c>
      <c r="E250" s="80">
        <v>1992</v>
      </c>
      <c r="F250" s="82">
        <f>I250+H250+G250</f>
        <v>20.419999999999998</v>
      </c>
      <c r="G250" s="82">
        <v>3.7</v>
      </c>
      <c r="H250" s="82">
        <v>6.4</v>
      </c>
      <c r="I250" s="82">
        <v>10.32</v>
      </c>
      <c r="J250" s="83">
        <v>2256.13</v>
      </c>
      <c r="K250" s="82">
        <v>10.32</v>
      </c>
      <c r="L250" s="83">
        <v>2256.13</v>
      </c>
      <c r="M250" s="84">
        <f t="shared" si="13"/>
        <v>0.0045742045006271805</v>
      </c>
      <c r="N250" s="85">
        <v>236.3</v>
      </c>
      <c r="O250" s="156">
        <f t="shared" si="14"/>
        <v>1.0808845234982027</v>
      </c>
      <c r="P250" s="156">
        <f t="shared" si="15"/>
        <v>274.45227003763085</v>
      </c>
      <c r="Q250" s="168">
        <f t="shared" si="16"/>
        <v>64.85307140989218</v>
      </c>
    </row>
    <row r="251" spans="1:17" s="17" customFormat="1" ht="11.25">
      <c r="A251" s="190"/>
      <c r="B251" s="80" t="s">
        <v>624</v>
      </c>
      <c r="C251" s="81" t="s">
        <v>610</v>
      </c>
      <c r="D251" s="80">
        <v>80</v>
      </c>
      <c r="E251" s="80" t="s">
        <v>189</v>
      </c>
      <c r="F251" s="82">
        <f>G251+H251+I251</f>
        <v>37.6</v>
      </c>
      <c r="G251" s="82">
        <v>6.528</v>
      </c>
      <c r="H251" s="82">
        <v>13.045</v>
      </c>
      <c r="I251" s="82">
        <v>18.027</v>
      </c>
      <c r="J251" s="83">
        <v>3925.41</v>
      </c>
      <c r="K251" s="82">
        <v>16.804</v>
      </c>
      <c r="L251" s="83">
        <v>3672.36</v>
      </c>
      <c r="M251" s="84">
        <f t="shared" si="13"/>
        <v>0.004575804115064972</v>
      </c>
      <c r="N251" s="85">
        <v>201.98</v>
      </c>
      <c r="O251" s="156">
        <f t="shared" si="14"/>
        <v>0.9242209151608229</v>
      </c>
      <c r="P251" s="156">
        <f t="shared" si="15"/>
        <v>274.5482469038983</v>
      </c>
      <c r="Q251" s="168">
        <f t="shared" si="16"/>
        <v>55.453254909649374</v>
      </c>
    </row>
    <row r="252" spans="1:17" s="17" customFormat="1" ht="11.25">
      <c r="A252" s="190"/>
      <c r="B252" s="80" t="s">
        <v>96</v>
      </c>
      <c r="C252" s="81" t="s">
        <v>710</v>
      </c>
      <c r="D252" s="80">
        <v>20</v>
      </c>
      <c r="E252" s="80" t="s">
        <v>88</v>
      </c>
      <c r="F252" s="82">
        <f>+G252+H252+I252</f>
        <v>5.051003</v>
      </c>
      <c r="G252" s="82">
        <v>0</v>
      </c>
      <c r="H252" s="82">
        <v>0</v>
      </c>
      <c r="I252" s="82">
        <v>5.051003</v>
      </c>
      <c r="J252" s="83">
        <v>1098.97</v>
      </c>
      <c r="K252" s="82">
        <v>5.051003</v>
      </c>
      <c r="L252" s="83">
        <v>1098.97</v>
      </c>
      <c r="M252" s="84">
        <f t="shared" si="13"/>
        <v>0.004596124552990527</v>
      </c>
      <c r="N252" s="85">
        <v>250.373</v>
      </c>
      <c r="O252" s="156">
        <f t="shared" si="14"/>
        <v>1.150745492705897</v>
      </c>
      <c r="P252" s="156">
        <f t="shared" si="15"/>
        <v>275.76747317943165</v>
      </c>
      <c r="Q252" s="168">
        <f t="shared" si="16"/>
        <v>69.04472956235384</v>
      </c>
    </row>
    <row r="253" spans="1:17" s="17" customFormat="1" ht="11.25">
      <c r="A253" s="190"/>
      <c r="B253" s="80" t="s">
        <v>624</v>
      </c>
      <c r="C253" s="81" t="s">
        <v>611</v>
      </c>
      <c r="D253" s="80">
        <v>85</v>
      </c>
      <c r="E253" s="80" t="s">
        <v>189</v>
      </c>
      <c r="F253" s="82">
        <f>G253+H253+I253</f>
        <v>36.435</v>
      </c>
      <c r="G253" s="82">
        <v>4.998</v>
      </c>
      <c r="H253" s="82">
        <v>13.698</v>
      </c>
      <c r="I253" s="82">
        <v>17.739</v>
      </c>
      <c r="J253" s="83">
        <v>3853.28</v>
      </c>
      <c r="K253" s="82">
        <v>17.573</v>
      </c>
      <c r="L253" s="83">
        <v>3819.34</v>
      </c>
      <c r="M253" s="84">
        <f t="shared" si="13"/>
        <v>0.004601056727078501</v>
      </c>
      <c r="N253" s="85">
        <v>201.98</v>
      </c>
      <c r="O253" s="156">
        <f t="shared" si="14"/>
        <v>0.9293214377353155</v>
      </c>
      <c r="P253" s="156">
        <f t="shared" si="15"/>
        <v>276.06340362471</v>
      </c>
      <c r="Q253" s="168">
        <f t="shared" si="16"/>
        <v>55.75928626411893</v>
      </c>
    </row>
    <row r="254" spans="1:17" s="17" customFormat="1" ht="11.25">
      <c r="A254" s="190"/>
      <c r="B254" s="80" t="s">
        <v>411</v>
      </c>
      <c r="C254" s="81" t="s">
        <v>711</v>
      </c>
      <c r="D254" s="80">
        <v>13</v>
      </c>
      <c r="E254" s="80">
        <v>1960</v>
      </c>
      <c r="F254" s="82">
        <v>1.7</v>
      </c>
      <c r="G254" s="82">
        <v>0</v>
      </c>
      <c r="H254" s="82">
        <v>0</v>
      </c>
      <c r="I254" s="82">
        <v>1.71</v>
      </c>
      <c r="J254" s="83">
        <v>371.4</v>
      </c>
      <c r="K254" s="82">
        <v>1.71</v>
      </c>
      <c r="L254" s="83">
        <v>371.4</v>
      </c>
      <c r="M254" s="84">
        <f t="shared" si="13"/>
        <v>0.004604200323101777</v>
      </c>
      <c r="N254" s="85">
        <v>210.2</v>
      </c>
      <c r="O254" s="156">
        <f t="shared" si="14"/>
        <v>0.9678029079159935</v>
      </c>
      <c r="P254" s="156">
        <f t="shared" si="15"/>
        <v>276.25201938610667</v>
      </c>
      <c r="Q254" s="168">
        <f t="shared" si="16"/>
        <v>58.06817447495962</v>
      </c>
    </row>
    <row r="255" spans="1:17" s="17" customFormat="1" ht="11.25">
      <c r="A255" s="190"/>
      <c r="B255" s="80" t="s">
        <v>455</v>
      </c>
      <c r="C255" s="86" t="s">
        <v>432</v>
      </c>
      <c r="D255" s="86">
        <v>40</v>
      </c>
      <c r="E255" s="80">
        <v>1992</v>
      </c>
      <c r="F255" s="82">
        <f>I255+H255+G255</f>
        <v>20.701</v>
      </c>
      <c r="G255" s="82">
        <v>3.731</v>
      </c>
      <c r="H255" s="82">
        <v>6.4</v>
      </c>
      <c r="I255" s="82">
        <v>10.57</v>
      </c>
      <c r="J255" s="83">
        <v>2289.49</v>
      </c>
      <c r="K255" s="82">
        <v>10.57</v>
      </c>
      <c r="L255" s="83">
        <v>2289.49</v>
      </c>
      <c r="M255" s="84">
        <f t="shared" si="13"/>
        <v>0.004616748708227597</v>
      </c>
      <c r="N255" s="85">
        <v>236.3</v>
      </c>
      <c r="O255" s="156">
        <f t="shared" si="14"/>
        <v>1.0909377197541812</v>
      </c>
      <c r="P255" s="156">
        <f t="shared" si="15"/>
        <v>277.00492249365584</v>
      </c>
      <c r="Q255" s="168">
        <f t="shared" si="16"/>
        <v>65.45626318525088</v>
      </c>
    </row>
    <row r="256" spans="1:17" s="17" customFormat="1" ht="11.25">
      <c r="A256" s="190"/>
      <c r="B256" s="80" t="s">
        <v>96</v>
      </c>
      <c r="C256" s="81" t="s">
        <v>712</v>
      </c>
      <c r="D256" s="90">
        <v>60</v>
      </c>
      <c r="E256" s="90" t="s">
        <v>88</v>
      </c>
      <c r="F256" s="82">
        <f>+G256+H256+I256</f>
        <v>27.560021</v>
      </c>
      <c r="G256" s="82">
        <v>4.93856</v>
      </c>
      <c r="H256" s="82">
        <v>8.16</v>
      </c>
      <c r="I256" s="82">
        <v>14.461461</v>
      </c>
      <c r="J256" s="83">
        <v>3129.7</v>
      </c>
      <c r="K256" s="82">
        <v>14.46146</v>
      </c>
      <c r="L256" s="83">
        <v>3129.7</v>
      </c>
      <c r="M256" s="84">
        <f t="shared" si="13"/>
        <v>0.004620717640668435</v>
      </c>
      <c r="N256" s="85">
        <v>250.373</v>
      </c>
      <c r="O256" s="156">
        <f t="shared" si="14"/>
        <v>1.156902937847078</v>
      </c>
      <c r="P256" s="156">
        <f t="shared" si="15"/>
        <v>277.2430584401061</v>
      </c>
      <c r="Q256" s="168">
        <f t="shared" si="16"/>
        <v>69.41417627082468</v>
      </c>
    </row>
    <row r="257" spans="1:17" s="17" customFormat="1" ht="11.25">
      <c r="A257" s="190"/>
      <c r="B257" s="80" t="s">
        <v>540</v>
      </c>
      <c r="C257" s="81" t="s">
        <v>518</v>
      </c>
      <c r="D257" s="80"/>
      <c r="E257" s="80">
        <v>1988</v>
      </c>
      <c r="F257" s="82">
        <v>23.519999</v>
      </c>
      <c r="G257" s="82">
        <v>5.51551</v>
      </c>
      <c r="H257" s="82">
        <v>7.2</v>
      </c>
      <c r="I257" s="82">
        <v>10.804489</v>
      </c>
      <c r="J257" s="83">
        <v>2336.43</v>
      </c>
      <c r="K257" s="82">
        <f>I257</f>
        <v>10.804489</v>
      </c>
      <c r="L257" s="83">
        <f>J257</f>
        <v>2336.43</v>
      </c>
      <c r="M257" s="84">
        <f t="shared" si="13"/>
        <v>0.004624358101890491</v>
      </c>
      <c r="N257" s="85">
        <v>213.53</v>
      </c>
      <c r="O257" s="156">
        <f t="shared" si="14"/>
        <v>0.9874391854966765</v>
      </c>
      <c r="P257" s="156">
        <f t="shared" si="15"/>
        <v>277.4614861134295</v>
      </c>
      <c r="Q257" s="168">
        <f t="shared" si="16"/>
        <v>59.2463511298006</v>
      </c>
    </row>
    <row r="258" spans="1:17" s="17" customFormat="1" ht="11.25">
      <c r="A258" s="190"/>
      <c r="B258" s="80" t="s">
        <v>163</v>
      </c>
      <c r="C258" s="81" t="s">
        <v>133</v>
      </c>
      <c r="D258" s="80">
        <v>60</v>
      </c>
      <c r="E258" s="80">
        <v>1964</v>
      </c>
      <c r="F258" s="82">
        <v>26.557</v>
      </c>
      <c r="G258" s="82">
        <v>4.386</v>
      </c>
      <c r="H258" s="82">
        <v>9.6</v>
      </c>
      <c r="I258" s="82">
        <v>12.571</v>
      </c>
      <c r="J258" s="83">
        <v>2712.45</v>
      </c>
      <c r="K258" s="82">
        <v>12.571</v>
      </c>
      <c r="L258" s="83">
        <v>2712.45</v>
      </c>
      <c r="M258" s="84">
        <f t="shared" si="13"/>
        <v>0.004634555475676971</v>
      </c>
      <c r="N258" s="85">
        <v>220.9</v>
      </c>
      <c r="O258" s="156">
        <f t="shared" si="14"/>
        <v>1.023773304577043</v>
      </c>
      <c r="P258" s="156">
        <f t="shared" si="15"/>
        <v>278.07332854061826</v>
      </c>
      <c r="Q258" s="168">
        <f t="shared" si="16"/>
        <v>61.42639827462257</v>
      </c>
    </row>
    <row r="259" spans="1:17" s="17" customFormat="1" ht="11.25">
      <c r="A259" s="190"/>
      <c r="B259" s="80" t="s">
        <v>330</v>
      </c>
      <c r="C259" s="91" t="s">
        <v>313</v>
      </c>
      <c r="D259" s="92">
        <v>50</v>
      </c>
      <c r="E259" s="92">
        <v>1978</v>
      </c>
      <c r="F259" s="93">
        <f>SUM(G259+H259+I259)</f>
        <v>25.1</v>
      </c>
      <c r="G259" s="93">
        <v>5</v>
      </c>
      <c r="H259" s="93">
        <v>8</v>
      </c>
      <c r="I259" s="93">
        <v>12.1</v>
      </c>
      <c r="J259" s="94">
        <v>2609.15</v>
      </c>
      <c r="K259" s="93">
        <v>11.8</v>
      </c>
      <c r="L259" s="94">
        <v>2537.29</v>
      </c>
      <c r="M259" s="84">
        <f t="shared" si="13"/>
        <v>0.004650631185240946</v>
      </c>
      <c r="N259" s="95">
        <v>227</v>
      </c>
      <c r="O259" s="156">
        <f t="shared" si="14"/>
        <v>1.055693279049695</v>
      </c>
      <c r="P259" s="156">
        <f t="shared" si="15"/>
        <v>279.0378711144568</v>
      </c>
      <c r="Q259" s="168">
        <f t="shared" si="16"/>
        <v>63.341596742981686</v>
      </c>
    </row>
    <row r="260" spans="1:17" s="17" customFormat="1" ht="11.25">
      <c r="A260" s="190"/>
      <c r="B260" s="80" t="s">
        <v>540</v>
      </c>
      <c r="C260" s="81" t="s">
        <v>519</v>
      </c>
      <c r="D260" s="80"/>
      <c r="E260" s="80">
        <v>1976</v>
      </c>
      <c r="F260" s="82">
        <v>23.513</v>
      </c>
      <c r="G260" s="82">
        <v>5.10796</v>
      </c>
      <c r="H260" s="82">
        <v>7.36</v>
      </c>
      <c r="I260" s="82">
        <v>11.04504</v>
      </c>
      <c r="J260" s="83">
        <v>2358.4</v>
      </c>
      <c r="K260" s="82">
        <f>I260</f>
        <v>11.04504</v>
      </c>
      <c r="L260" s="83">
        <f>J260</f>
        <v>2358.4</v>
      </c>
      <c r="M260" s="84">
        <f t="shared" si="13"/>
        <v>0.0046832767978290364</v>
      </c>
      <c r="N260" s="85">
        <v>213.53</v>
      </c>
      <c r="O260" s="156">
        <f t="shared" si="14"/>
        <v>1.000020094640434</v>
      </c>
      <c r="P260" s="156">
        <f t="shared" si="15"/>
        <v>280.99660786974215</v>
      </c>
      <c r="Q260" s="168">
        <f t="shared" si="16"/>
        <v>60.00120567842604</v>
      </c>
    </row>
    <row r="261" spans="1:17" s="17" customFormat="1" ht="11.25">
      <c r="A261" s="190"/>
      <c r="B261" s="80" t="s">
        <v>163</v>
      </c>
      <c r="C261" s="81" t="s">
        <v>134</v>
      </c>
      <c r="D261" s="80">
        <v>72</v>
      </c>
      <c r="E261" s="80">
        <v>1977</v>
      </c>
      <c r="F261" s="82">
        <v>35.898</v>
      </c>
      <c r="G261" s="82">
        <v>6.834</v>
      </c>
      <c r="H261" s="82">
        <v>11.52</v>
      </c>
      <c r="I261" s="82">
        <v>17.544</v>
      </c>
      <c r="J261" s="83">
        <v>3727.9</v>
      </c>
      <c r="K261" s="82">
        <v>17.5</v>
      </c>
      <c r="L261" s="83">
        <v>3727.9</v>
      </c>
      <c r="M261" s="84">
        <f t="shared" si="13"/>
        <v>0.004694331929504547</v>
      </c>
      <c r="N261" s="85">
        <v>220.9</v>
      </c>
      <c r="O261" s="156">
        <f t="shared" si="14"/>
        <v>1.0369779232275544</v>
      </c>
      <c r="P261" s="156">
        <f t="shared" si="15"/>
        <v>281.6599157702728</v>
      </c>
      <c r="Q261" s="168">
        <f t="shared" si="16"/>
        <v>62.218675393653264</v>
      </c>
    </row>
    <row r="262" spans="1:17" s="17" customFormat="1" ht="11.25">
      <c r="A262" s="190"/>
      <c r="B262" s="80" t="s">
        <v>455</v>
      </c>
      <c r="C262" s="86" t="s">
        <v>431</v>
      </c>
      <c r="D262" s="86">
        <v>39</v>
      </c>
      <c r="E262" s="80">
        <v>1988</v>
      </c>
      <c r="F262" s="82">
        <f>I262+H262+G262</f>
        <v>19.499999999999996</v>
      </c>
      <c r="G262" s="82">
        <v>2.56</v>
      </c>
      <c r="H262" s="82">
        <v>6.24</v>
      </c>
      <c r="I262" s="82">
        <v>10.7</v>
      </c>
      <c r="J262" s="83">
        <v>2275.11</v>
      </c>
      <c r="K262" s="82">
        <v>10.7</v>
      </c>
      <c r="L262" s="83">
        <v>2275.11</v>
      </c>
      <c r="M262" s="84">
        <f>K262/L262</f>
        <v>0.004703069302143632</v>
      </c>
      <c r="N262" s="85">
        <v>236.3</v>
      </c>
      <c r="O262" s="156">
        <f>M262*N262</f>
        <v>1.1113352760965403</v>
      </c>
      <c r="P262" s="156">
        <f t="shared" si="15"/>
        <v>282.1841581286179</v>
      </c>
      <c r="Q262" s="168">
        <f>P262*N262/1000</f>
        <v>66.68011656579242</v>
      </c>
    </row>
    <row r="263" spans="1:17" s="17" customFormat="1" ht="11.25">
      <c r="A263" s="190"/>
      <c r="B263" s="80" t="s">
        <v>286</v>
      </c>
      <c r="C263" s="96" t="s">
        <v>713</v>
      </c>
      <c r="D263" s="97">
        <v>108</v>
      </c>
      <c r="E263" s="92" t="s">
        <v>189</v>
      </c>
      <c r="F263" s="98">
        <v>35.16</v>
      </c>
      <c r="G263" s="98">
        <v>5.8</v>
      </c>
      <c r="H263" s="98">
        <v>17.28</v>
      </c>
      <c r="I263" s="98">
        <v>12.08</v>
      </c>
      <c r="J263" s="99">
        <v>2561.06</v>
      </c>
      <c r="K263" s="98">
        <v>12.08</v>
      </c>
      <c r="L263" s="99">
        <v>2561.06</v>
      </c>
      <c r="M263" s="100">
        <v>0.004716796951262368</v>
      </c>
      <c r="N263" s="95">
        <v>220.4</v>
      </c>
      <c r="O263" s="157">
        <v>1.0395820480582258</v>
      </c>
      <c r="P263" s="157">
        <v>283.0078170757421</v>
      </c>
      <c r="Q263" s="169">
        <v>62.374922883493554</v>
      </c>
    </row>
    <row r="264" spans="1:17" s="17" customFormat="1" ht="11.25">
      <c r="A264" s="190"/>
      <c r="B264" s="80" t="s">
        <v>330</v>
      </c>
      <c r="C264" s="91" t="s">
        <v>316</v>
      </c>
      <c r="D264" s="92">
        <v>45</v>
      </c>
      <c r="E264" s="92">
        <v>1971</v>
      </c>
      <c r="F264" s="93">
        <f>SUM(G264+H264+I264)</f>
        <v>20</v>
      </c>
      <c r="G264" s="93">
        <v>3.8</v>
      </c>
      <c r="H264" s="93">
        <v>7.2</v>
      </c>
      <c r="I264" s="93">
        <v>9</v>
      </c>
      <c r="J264" s="94">
        <v>1906.15</v>
      </c>
      <c r="K264" s="93">
        <v>9</v>
      </c>
      <c r="L264" s="94">
        <v>1906.15</v>
      </c>
      <c r="M264" s="84">
        <f aca="true" t="shared" si="17" ref="M264:M290">K264/L264</f>
        <v>0.00472155916375941</v>
      </c>
      <c r="N264" s="95">
        <v>227</v>
      </c>
      <c r="O264" s="156">
        <f aca="true" t="shared" si="18" ref="O264:O290">M264*N264</f>
        <v>1.071793930173386</v>
      </c>
      <c r="P264" s="156">
        <f aca="true" t="shared" si="19" ref="P264:P290">M264*60*1000</f>
        <v>283.2935498255646</v>
      </c>
      <c r="Q264" s="168">
        <f aca="true" t="shared" si="20" ref="Q264:Q290">P264*N264/1000</f>
        <v>64.30763581040316</v>
      </c>
    </row>
    <row r="265" spans="1:17" s="17" customFormat="1" ht="11.25">
      <c r="A265" s="190"/>
      <c r="B265" s="80" t="s">
        <v>87</v>
      </c>
      <c r="C265" s="81" t="s">
        <v>76</v>
      </c>
      <c r="D265" s="80">
        <v>75</v>
      </c>
      <c r="E265" s="80">
        <v>1968</v>
      </c>
      <c r="F265" s="82">
        <v>33.967</v>
      </c>
      <c r="G265" s="82">
        <v>8.9823</v>
      </c>
      <c r="H265" s="82">
        <v>7.2</v>
      </c>
      <c r="I265" s="82">
        <v>17.7847</v>
      </c>
      <c r="J265" s="83">
        <v>3766.63</v>
      </c>
      <c r="K265" s="82">
        <v>17.7846</v>
      </c>
      <c r="L265" s="83">
        <v>3766.63</v>
      </c>
      <c r="M265" s="84">
        <f t="shared" si="17"/>
        <v>0.004721621183923029</v>
      </c>
      <c r="N265" s="85">
        <v>247.321</v>
      </c>
      <c r="O265" s="156">
        <f t="shared" si="18"/>
        <v>1.1677560728290275</v>
      </c>
      <c r="P265" s="156">
        <f t="shared" si="19"/>
        <v>283.29727103538175</v>
      </c>
      <c r="Q265" s="168">
        <f t="shared" si="20"/>
        <v>70.06536436974166</v>
      </c>
    </row>
    <row r="266" spans="1:17" s="17" customFormat="1" ht="11.25">
      <c r="A266" s="190"/>
      <c r="B266" s="80" t="s">
        <v>332</v>
      </c>
      <c r="C266" s="81" t="s">
        <v>338</v>
      </c>
      <c r="D266" s="80">
        <v>19</v>
      </c>
      <c r="E266" s="80">
        <v>1984</v>
      </c>
      <c r="F266" s="82">
        <v>8.409</v>
      </c>
      <c r="G266" s="82">
        <v>1.768</v>
      </c>
      <c r="H266" s="82">
        <v>3.2</v>
      </c>
      <c r="I266" s="82">
        <v>3.441</v>
      </c>
      <c r="J266" s="83">
        <v>728.56</v>
      </c>
      <c r="K266" s="82">
        <v>3.053</v>
      </c>
      <c r="L266" s="83">
        <v>646.4</v>
      </c>
      <c r="M266" s="84">
        <f t="shared" si="17"/>
        <v>0.004723081683168317</v>
      </c>
      <c r="N266" s="85">
        <v>280.675</v>
      </c>
      <c r="O266" s="156">
        <f t="shared" si="18"/>
        <v>1.3256509514232673</v>
      </c>
      <c r="P266" s="156">
        <f t="shared" si="19"/>
        <v>283.38490099009897</v>
      </c>
      <c r="Q266" s="168">
        <f t="shared" si="20"/>
        <v>79.53905708539604</v>
      </c>
    </row>
    <row r="267" spans="1:17" s="17" customFormat="1" ht="11.25">
      <c r="A267" s="190"/>
      <c r="B267" s="80" t="s">
        <v>96</v>
      </c>
      <c r="C267" s="81" t="s">
        <v>714</v>
      </c>
      <c r="D267" s="90">
        <v>100</v>
      </c>
      <c r="E267" s="90" t="s">
        <v>88</v>
      </c>
      <c r="F267" s="82">
        <f>+G267+H267+I267</f>
        <v>38.099997</v>
      </c>
      <c r="G267" s="82">
        <v>4.388023</v>
      </c>
      <c r="H267" s="82">
        <v>12.65</v>
      </c>
      <c r="I267" s="82">
        <v>21.061974</v>
      </c>
      <c r="J267" s="83">
        <v>4434.32</v>
      </c>
      <c r="K267" s="82">
        <v>21.061974</v>
      </c>
      <c r="L267" s="83">
        <v>4434.32</v>
      </c>
      <c r="M267" s="84">
        <f t="shared" si="17"/>
        <v>0.004749764112648614</v>
      </c>
      <c r="N267" s="85">
        <v>250.373</v>
      </c>
      <c r="O267" s="156">
        <f t="shared" si="18"/>
        <v>1.1892126901761713</v>
      </c>
      <c r="P267" s="156">
        <f t="shared" si="19"/>
        <v>284.9858467589168</v>
      </c>
      <c r="Q267" s="168">
        <f t="shared" si="20"/>
        <v>71.35276141057028</v>
      </c>
    </row>
    <row r="268" spans="1:17" s="17" customFormat="1" ht="11.25">
      <c r="A268" s="190"/>
      <c r="B268" s="80" t="s">
        <v>332</v>
      </c>
      <c r="C268" s="81" t="s">
        <v>339</v>
      </c>
      <c r="D268" s="80">
        <v>45</v>
      </c>
      <c r="E268" s="80">
        <v>1992</v>
      </c>
      <c r="F268" s="82">
        <v>21.293</v>
      </c>
      <c r="G268" s="82">
        <v>3.554</v>
      </c>
      <c r="H268" s="82">
        <v>7.2</v>
      </c>
      <c r="I268" s="82">
        <v>10.539</v>
      </c>
      <c r="J268" s="83">
        <v>2209.5</v>
      </c>
      <c r="K268" s="82">
        <v>10.539</v>
      </c>
      <c r="L268" s="83">
        <v>2209.5</v>
      </c>
      <c r="M268" s="84">
        <f t="shared" si="17"/>
        <v>0.004769857433808554</v>
      </c>
      <c r="N268" s="85">
        <v>280.675</v>
      </c>
      <c r="O268" s="156">
        <f t="shared" si="18"/>
        <v>1.338779735234216</v>
      </c>
      <c r="P268" s="156">
        <f t="shared" si="19"/>
        <v>286.1914460285132</v>
      </c>
      <c r="Q268" s="168">
        <f t="shared" si="20"/>
        <v>80.32678411405296</v>
      </c>
    </row>
    <row r="269" spans="1:17" s="17" customFormat="1" ht="11.25">
      <c r="A269" s="190"/>
      <c r="B269" s="80" t="s">
        <v>87</v>
      </c>
      <c r="C269" s="81" t="s">
        <v>67</v>
      </c>
      <c r="D269" s="80">
        <v>48</v>
      </c>
      <c r="E269" s="80">
        <v>1981</v>
      </c>
      <c r="F269" s="82">
        <v>13.6494</v>
      </c>
      <c r="G269" s="82">
        <v>3.9536</v>
      </c>
      <c r="H269" s="82">
        <v>0.48</v>
      </c>
      <c r="I269" s="82">
        <v>9.2158</v>
      </c>
      <c r="J269" s="83">
        <v>1913.78</v>
      </c>
      <c r="K269" s="82">
        <v>9.2159</v>
      </c>
      <c r="L269" s="83">
        <v>1913.78</v>
      </c>
      <c r="M269" s="84">
        <f t="shared" si="17"/>
        <v>0.0048155482866369176</v>
      </c>
      <c r="N269" s="85">
        <v>247.321</v>
      </c>
      <c r="O269" s="156">
        <f t="shared" si="18"/>
        <v>1.1909862177993291</v>
      </c>
      <c r="P269" s="156">
        <f t="shared" si="19"/>
        <v>288.9328971982151</v>
      </c>
      <c r="Q269" s="168">
        <f t="shared" si="20"/>
        <v>71.45917306795975</v>
      </c>
    </row>
    <row r="270" spans="1:17" s="17" customFormat="1" ht="11.25">
      <c r="A270" s="190"/>
      <c r="B270" s="80" t="s">
        <v>163</v>
      </c>
      <c r="C270" s="81" t="s">
        <v>135</v>
      </c>
      <c r="D270" s="80">
        <v>48</v>
      </c>
      <c r="E270" s="80">
        <v>1964</v>
      </c>
      <c r="F270" s="82">
        <v>22.555</v>
      </c>
      <c r="G270" s="82">
        <v>3.774</v>
      </c>
      <c r="H270" s="82">
        <v>7.68</v>
      </c>
      <c r="I270" s="82">
        <v>11.101</v>
      </c>
      <c r="J270" s="83">
        <v>2296.33</v>
      </c>
      <c r="K270" s="82">
        <v>11.101</v>
      </c>
      <c r="L270" s="83">
        <v>2296.3</v>
      </c>
      <c r="M270" s="84">
        <f t="shared" si="17"/>
        <v>0.0048342986543570094</v>
      </c>
      <c r="N270" s="85">
        <v>220.9</v>
      </c>
      <c r="O270" s="156">
        <f t="shared" si="18"/>
        <v>1.0678965727474634</v>
      </c>
      <c r="P270" s="156">
        <f t="shared" si="19"/>
        <v>290.0579192614205</v>
      </c>
      <c r="Q270" s="168">
        <f t="shared" si="20"/>
        <v>64.0737943648478</v>
      </c>
    </row>
    <row r="271" spans="1:17" s="17" customFormat="1" ht="11.25">
      <c r="A271" s="190"/>
      <c r="B271" s="80" t="s">
        <v>169</v>
      </c>
      <c r="C271" s="81" t="s">
        <v>715</v>
      </c>
      <c r="D271" s="90">
        <v>15</v>
      </c>
      <c r="E271" s="90">
        <v>1988</v>
      </c>
      <c r="F271" s="82">
        <v>8.308</v>
      </c>
      <c r="G271" s="82">
        <v>1.686</v>
      </c>
      <c r="H271" s="82">
        <v>2.4</v>
      </c>
      <c r="I271" s="82">
        <v>4.222</v>
      </c>
      <c r="J271" s="83">
        <v>871.46</v>
      </c>
      <c r="K271" s="82">
        <v>4.222</v>
      </c>
      <c r="L271" s="83">
        <v>871.46</v>
      </c>
      <c r="M271" s="84">
        <f t="shared" si="17"/>
        <v>0.004844743304339844</v>
      </c>
      <c r="N271" s="85">
        <v>192.4</v>
      </c>
      <c r="O271" s="156">
        <f t="shared" si="18"/>
        <v>0.932128611754986</v>
      </c>
      <c r="P271" s="156">
        <f t="shared" si="19"/>
        <v>290.6845982603906</v>
      </c>
      <c r="Q271" s="168">
        <f t="shared" si="20"/>
        <v>55.92771670529915</v>
      </c>
    </row>
    <row r="272" spans="1:17" s="17" customFormat="1" ht="11.25">
      <c r="A272" s="190"/>
      <c r="B272" s="80" t="s">
        <v>332</v>
      </c>
      <c r="C272" s="81" t="s">
        <v>340</v>
      </c>
      <c r="D272" s="80">
        <v>19</v>
      </c>
      <c r="E272" s="80">
        <v>1989</v>
      </c>
      <c r="F272" s="82">
        <v>8.789</v>
      </c>
      <c r="G272" s="82">
        <v>1.015</v>
      </c>
      <c r="H272" s="82">
        <v>2.88</v>
      </c>
      <c r="I272" s="82">
        <v>4.894</v>
      </c>
      <c r="J272" s="83">
        <v>1068.04</v>
      </c>
      <c r="K272" s="82">
        <v>4.438</v>
      </c>
      <c r="L272" s="83">
        <v>908.39</v>
      </c>
      <c r="M272" s="84">
        <f t="shared" si="17"/>
        <v>0.004885566771981197</v>
      </c>
      <c r="N272" s="85">
        <v>280.675</v>
      </c>
      <c r="O272" s="156">
        <f t="shared" si="18"/>
        <v>1.3712564537258225</v>
      </c>
      <c r="P272" s="156">
        <f t="shared" si="19"/>
        <v>293.1340063188718</v>
      </c>
      <c r="Q272" s="168">
        <f t="shared" si="20"/>
        <v>82.27538722354934</v>
      </c>
    </row>
    <row r="273" spans="1:17" s="17" customFormat="1" ht="11.25">
      <c r="A273" s="190"/>
      <c r="B273" s="80" t="s">
        <v>87</v>
      </c>
      <c r="C273" s="81" t="s">
        <v>78</v>
      </c>
      <c r="D273" s="80">
        <v>57</v>
      </c>
      <c r="E273" s="80">
        <v>1965</v>
      </c>
      <c r="F273" s="82">
        <v>22.1826</v>
      </c>
      <c r="G273" s="82">
        <v>4.0901</v>
      </c>
      <c r="H273" s="82">
        <v>0.53</v>
      </c>
      <c r="I273" s="82">
        <v>17.5625</v>
      </c>
      <c r="J273" s="83">
        <v>3906.77</v>
      </c>
      <c r="K273" s="82">
        <v>15.1037</v>
      </c>
      <c r="L273" s="83">
        <v>3062.84</v>
      </c>
      <c r="M273" s="84">
        <f t="shared" si="17"/>
        <v>0.004931272936229121</v>
      </c>
      <c r="N273" s="85">
        <v>247.321</v>
      </c>
      <c r="O273" s="156">
        <f t="shared" si="18"/>
        <v>1.2196073538611223</v>
      </c>
      <c r="P273" s="156">
        <f t="shared" si="19"/>
        <v>295.87637617374725</v>
      </c>
      <c r="Q273" s="168">
        <f t="shared" si="20"/>
        <v>73.17644123166734</v>
      </c>
    </row>
    <row r="274" spans="1:17" s="17" customFormat="1" ht="11.25">
      <c r="A274" s="190"/>
      <c r="B274" s="80" t="s">
        <v>332</v>
      </c>
      <c r="C274" s="81" t="s">
        <v>341</v>
      </c>
      <c r="D274" s="80">
        <v>45</v>
      </c>
      <c r="E274" s="80">
        <v>1975</v>
      </c>
      <c r="F274" s="82">
        <v>22.477</v>
      </c>
      <c r="G274" s="82">
        <v>3.817</v>
      </c>
      <c r="H274" s="82">
        <v>7.168</v>
      </c>
      <c r="I274" s="82">
        <v>11.492</v>
      </c>
      <c r="J274" s="83">
        <v>2328.37</v>
      </c>
      <c r="K274" s="82">
        <v>11.438</v>
      </c>
      <c r="L274" s="83">
        <v>2317.34</v>
      </c>
      <c r="M274" s="84">
        <f t="shared" si="17"/>
        <v>0.004935831600024166</v>
      </c>
      <c r="N274" s="85">
        <v>280.675</v>
      </c>
      <c r="O274" s="156">
        <f t="shared" si="18"/>
        <v>1.3853645343367829</v>
      </c>
      <c r="P274" s="156">
        <f t="shared" si="19"/>
        <v>296.1498960014499</v>
      </c>
      <c r="Q274" s="168">
        <f t="shared" si="20"/>
        <v>83.12187206020697</v>
      </c>
    </row>
    <row r="275" spans="1:17" s="17" customFormat="1" ht="11.25">
      <c r="A275" s="190"/>
      <c r="B275" s="80" t="s">
        <v>308</v>
      </c>
      <c r="C275" s="81" t="s">
        <v>301</v>
      </c>
      <c r="D275" s="80">
        <v>12</v>
      </c>
      <c r="E275" s="80" t="s">
        <v>189</v>
      </c>
      <c r="F275" s="82">
        <f>G275+H275+I275</f>
        <v>4.434</v>
      </c>
      <c r="G275" s="82">
        <v>0.052</v>
      </c>
      <c r="H275" s="82">
        <v>0.921</v>
      </c>
      <c r="I275" s="82">
        <v>3.461</v>
      </c>
      <c r="J275" s="83">
        <v>695.88</v>
      </c>
      <c r="K275" s="82">
        <f>I275</f>
        <v>3.461</v>
      </c>
      <c r="L275" s="83">
        <f>J275</f>
        <v>695.88</v>
      </c>
      <c r="M275" s="84">
        <f t="shared" si="17"/>
        <v>0.004973558659539001</v>
      </c>
      <c r="N275" s="85">
        <v>334.3</v>
      </c>
      <c r="O275" s="156">
        <f t="shared" si="18"/>
        <v>1.662660659883888</v>
      </c>
      <c r="P275" s="156">
        <f t="shared" si="19"/>
        <v>298.4135195723401</v>
      </c>
      <c r="Q275" s="168">
        <f t="shared" si="20"/>
        <v>99.7596395930333</v>
      </c>
    </row>
    <row r="276" spans="1:17" s="17" customFormat="1" ht="11.25">
      <c r="A276" s="190"/>
      <c r="B276" s="80" t="s">
        <v>87</v>
      </c>
      <c r="C276" s="81" t="s">
        <v>79</v>
      </c>
      <c r="D276" s="80">
        <v>60</v>
      </c>
      <c r="E276" s="80">
        <v>1965</v>
      </c>
      <c r="F276" s="82">
        <v>17.8071</v>
      </c>
      <c r="G276" s="82">
        <v>5.2804</v>
      </c>
      <c r="H276" s="82">
        <v>0.6</v>
      </c>
      <c r="I276" s="82">
        <v>11.9267</v>
      </c>
      <c r="J276" s="83">
        <v>2387.6</v>
      </c>
      <c r="K276" s="82">
        <v>11.9267</v>
      </c>
      <c r="L276" s="83">
        <v>2387.6</v>
      </c>
      <c r="M276" s="84">
        <f t="shared" si="17"/>
        <v>0.004995267213938684</v>
      </c>
      <c r="N276" s="85">
        <v>247.321</v>
      </c>
      <c r="O276" s="156">
        <f t="shared" si="18"/>
        <v>1.2354344826185293</v>
      </c>
      <c r="P276" s="156">
        <f t="shared" si="19"/>
        <v>299.716032836321</v>
      </c>
      <c r="Q276" s="168">
        <f t="shared" si="20"/>
        <v>74.12606895711174</v>
      </c>
    </row>
    <row r="277" spans="1:17" s="17" customFormat="1" ht="11.25">
      <c r="A277" s="190"/>
      <c r="B277" s="80" t="s">
        <v>308</v>
      </c>
      <c r="C277" s="81" t="s">
        <v>720</v>
      </c>
      <c r="D277" s="80">
        <v>40</v>
      </c>
      <c r="E277" s="80" t="s">
        <v>189</v>
      </c>
      <c r="F277" s="82">
        <f>G277+H277+I277</f>
        <v>21.913</v>
      </c>
      <c r="G277" s="82">
        <v>4.554</v>
      </c>
      <c r="H277" s="82">
        <v>6.32</v>
      </c>
      <c r="I277" s="82">
        <v>11.039</v>
      </c>
      <c r="J277" s="83">
        <v>2192.15</v>
      </c>
      <c r="K277" s="82">
        <f>I277</f>
        <v>11.039</v>
      </c>
      <c r="L277" s="83">
        <f>J277</f>
        <v>2192.15</v>
      </c>
      <c r="M277" s="84">
        <f t="shared" si="17"/>
        <v>0.0050356955500307915</v>
      </c>
      <c r="N277" s="85">
        <v>334.3</v>
      </c>
      <c r="O277" s="156">
        <f t="shared" si="18"/>
        <v>1.6834330223752936</v>
      </c>
      <c r="P277" s="156">
        <f t="shared" si="19"/>
        <v>302.1417330018475</v>
      </c>
      <c r="Q277" s="168">
        <f t="shared" si="20"/>
        <v>101.00598134251763</v>
      </c>
    </row>
    <row r="278" spans="1:17" s="17" customFormat="1" ht="11.25">
      <c r="A278" s="190"/>
      <c r="B278" s="80" t="s">
        <v>332</v>
      </c>
      <c r="C278" s="81" t="s">
        <v>342</v>
      </c>
      <c r="D278" s="80">
        <v>45</v>
      </c>
      <c r="E278" s="80">
        <v>1975</v>
      </c>
      <c r="F278" s="82">
        <v>23.436</v>
      </c>
      <c r="G278" s="82">
        <v>4.469</v>
      </c>
      <c r="H278" s="82">
        <v>7.2</v>
      </c>
      <c r="I278" s="82">
        <v>11.767</v>
      </c>
      <c r="J278" s="83">
        <v>2328.04</v>
      </c>
      <c r="K278" s="82">
        <v>11.767</v>
      </c>
      <c r="L278" s="83">
        <v>2329.67</v>
      </c>
      <c r="M278" s="84">
        <f t="shared" si="17"/>
        <v>0.005050929960037258</v>
      </c>
      <c r="N278" s="85">
        <v>280.675</v>
      </c>
      <c r="O278" s="156">
        <f t="shared" si="18"/>
        <v>1.4176697665334574</v>
      </c>
      <c r="P278" s="156">
        <f t="shared" si="19"/>
        <v>303.0557976022355</v>
      </c>
      <c r="Q278" s="168">
        <f t="shared" si="20"/>
        <v>85.06018599200745</v>
      </c>
    </row>
    <row r="279" spans="1:17" s="17" customFormat="1" ht="11.25">
      <c r="A279" s="190"/>
      <c r="B279" s="80" t="s">
        <v>507</v>
      </c>
      <c r="C279" s="81" t="s">
        <v>477</v>
      </c>
      <c r="D279" s="80">
        <v>30</v>
      </c>
      <c r="E279" s="80">
        <v>1987</v>
      </c>
      <c r="F279" s="82">
        <f>SUM(G279+H279+I279)</f>
        <v>16.35</v>
      </c>
      <c r="G279" s="82">
        <v>3.9095400000000002</v>
      </c>
      <c r="H279" s="82">
        <v>4.8</v>
      </c>
      <c r="I279" s="82">
        <v>7.640460000000001</v>
      </c>
      <c r="J279" s="83">
        <v>1511.45</v>
      </c>
      <c r="K279" s="82">
        <v>7.640460000000001</v>
      </c>
      <c r="L279" s="83">
        <v>1511.45</v>
      </c>
      <c r="M279" s="84">
        <f t="shared" si="17"/>
        <v>0.005055053094710378</v>
      </c>
      <c r="N279" s="85">
        <v>242.96</v>
      </c>
      <c r="O279" s="156">
        <f t="shared" si="18"/>
        <v>1.2281756998908335</v>
      </c>
      <c r="P279" s="156">
        <f t="shared" si="19"/>
        <v>303.30318568262265</v>
      </c>
      <c r="Q279" s="168">
        <f t="shared" si="20"/>
        <v>73.69054199345001</v>
      </c>
    </row>
    <row r="280" spans="1:17" s="17" customFormat="1" ht="11.25">
      <c r="A280" s="190"/>
      <c r="B280" s="80" t="s">
        <v>507</v>
      </c>
      <c r="C280" s="81" t="s">
        <v>478</v>
      </c>
      <c r="D280" s="80">
        <v>63</v>
      </c>
      <c r="E280" s="80" t="s">
        <v>189</v>
      </c>
      <c r="F280" s="82">
        <f>SUM(G280+H280+I280)</f>
        <v>31.5</v>
      </c>
      <c r="G280" s="82">
        <v>6.159169</v>
      </c>
      <c r="H280" s="82">
        <v>9.52</v>
      </c>
      <c r="I280" s="82">
        <v>15.820831</v>
      </c>
      <c r="J280" s="83">
        <v>3119</v>
      </c>
      <c r="K280" s="82">
        <v>15.820831</v>
      </c>
      <c r="L280" s="83">
        <v>3119</v>
      </c>
      <c r="M280" s="84">
        <f t="shared" si="17"/>
        <v>0.005072404937479962</v>
      </c>
      <c r="N280" s="85">
        <v>242.96</v>
      </c>
      <c r="O280" s="156">
        <f t="shared" si="18"/>
        <v>1.2323915036101316</v>
      </c>
      <c r="P280" s="156">
        <f t="shared" si="19"/>
        <v>304.3442962487977</v>
      </c>
      <c r="Q280" s="168">
        <f t="shared" si="20"/>
        <v>73.9434902166079</v>
      </c>
    </row>
    <row r="281" spans="1:17" s="17" customFormat="1" ht="11.25">
      <c r="A281" s="190"/>
      <c r="B281" s="80" t="s">
        <v>87</v>
      </c>
      <c r="C281" s="81" t="s">
        <v>68</v>
      </c>
      <c r="D281" s="80">
        <v>49</v>
      </c>
      <c r="E281" s="80">
        <v>2007</v>
      </c>
      <c r="F281" s="82">
        <v>12.88</v>
      </c>
      <c r="G281" s="82"/>
      <c r="H281" s="82"/>
      <c r="I281" s="82">
        <v>12.88</v>
      </c>
      <c r="J281" s="83">
        <v>2784.09</v>
      </c>
      <c r="K281" s="82">
        <v>12.1837</v>
      </c>
      <c r="L281" s="83">
        <v>2400.2</v>
      </c>
      <c r="M281" s="84">
        <f t="shared" si="17"/>
        <v>0.005076118656778602</v>
      </c>
      <c r="N281" s="85">
        <v>247.321</v>
      </c>
      <c r="O281" s="156">
        <f t="shared" si="18"/>
        <v>1.2554307423131406</v>
      </c>
      <c r="P281" s="156">
        <f t="shared" si="19"/>
        <v>304.5671194067161</v>
      </c>
      <c r="Q281" s="168">
        <f t="shared" si="20"/>
        <v>75.32584453878843</v>
      </c>
    </row>
    <row r="282" spans="1:17" s="17" customFormat="1" ht="11.25">
      <c r="A282" s="190"/>
      <c r="B282" s="80" t="s">
        <v>308</v>
      </c>
      <c r="C282" s="81" t="s">
        <v>719</v>
      </c>
      <c r="D282" s="80">
        <v>22</v>
      </c>
      <c r="E282" s="80" t="s">
        <v>189</v>
      </c>
      <c r="F282" s="82">
        <f>G282+H282+I282</f>
        <v>12.722999999999999</v>
      </c>
      <c r="G282" s="82">
        <v>3.163</v>
      </c>
      <c r="H282" s="82">
        <v>3.52</v>
      </c>
      <c r="I282" s="82">
        <v>6.04</v>
      </c>
      <c r="J282" s="83">
        <v>1184.78</v>
      </c>
      <c r="K282" s="82">
        <f>I282</f>
        <v>6.04</v>
      </c>
      <c r="L282" s="83">
        <f>J282</f>
        <v>1184.78</v>
      </c>
      <c r="M282" s="84">
        <f t="shared" si="17"/>
        <v>0.00509799287631459</v>
      </c>
      <c r="N282" s="85">
        <v>334.3</v>
      </c>
      <c r="O282" s="156">
        <f t="shared" si="18"/>
        <v>1.7042590185519677</v>
      </c>
      <c r="P282" s="156">
        <f t="shared" si="19"/>
        <v>305.8795725788754</v>
      </c>
      <c r="Q282" s="168">
        <f t="shared" si="20"/>
        <v>102.25554111311806</v>
      </c>
    </row>
    <row r="283" spans="1:17" s="17" customFormat="1" ht="11.25">
      <c r="A283" s="190"/>
      <c r="B283" s="80" t="s">
        <v>507</v>
      </c>
      <c r="C283" s="81" t="s">
        <v>479</v>
      </c>
      <c r="D283" s="80">
        <v>50</v>
      </c>
      <c r="E283" s="80">
        <v>1976</v>
      </c>
      <c r="F283" s="82">
        <f>SUM(G283+H283+I283)</f>
        <v>20.806</v>
      </c>
      <c r="G283" s="82">
        <v>3.45626</v>
      </c>
      <c r="H283" s="82">
        <v>8</v>
      </c>
      <c r="I283" s="82">
        <v>9.34974</v>
      </c>
      <c r="J283" s="83">
        <v>1828.5</v>
      </c>
      <c r="K283" s="82">
        <v>9.34974</v>
      </c>
      <c r="L283" s="83">
        <v>1828.5</v>
      </c>
      <c r="M283" s="84">
        <f t="shared" si="17"/>
        <v>0.005113338802296965</v>
      </c>
      <c r="N283" s="85">
        <v>242.96</v>
      </c>
      <c r="O283" s="156">
        <f t="shared" si="18"/>
        <v>1.2423367954060707</v>
      </c>
      <c r="P283" s="156">
        <f t="shared" si="19"/>
        <v>306.8003281378179</v>
      </c>
      <c r="Q283" s="168">
        <f t="shared" si="20"/>
        <v>74.54020772436424</v>
      </c>
    </row>
    <row r="284" spans="1:17" s="17" customFormat="1" ht="11.25">
      <c r="A284" s="190"/>
      <c r="B284" s="80" t="s">
        <v>163</v>
      </c>
      <c r="C284" s="81" t="s">
        <v>136</v>
      </c>
      <c r="D284" s="80">
        <v>60</v>
      </c>
      <c r="E284" s="80">
        <v>1968</v>
      </c>
      <c r="F284" s="82">
        <v>30.663</v>
      </c>
      <c r="G284" s="82">
        <v>4.998</v>
      </c>
      <c r="H284" s="82">
        <v>9.6</v>
      </c>
      <c r="I284" s="82">
        <v>16.065</v>
      </c>
      <c r="J284" s="83">
        <v>3133.18</v>
      </c>
      <c r="K284" s="82">
        <v>16.065</v>
      </c>
      <c r="L284" s="83">
        <v>3133.18</v>
      </c>
      <c r="M284" s="84">
        <f t="shared" si="17"/>
        <v>0.0051273785738451035</v>
      </c>
      <c r="N284" s="85">
        <v>220.9</v>
      </c>
      <c r="O284" s="156">
        <f t="shared" si="18"/>
        <v>1.1326379269623834</v>
      </c>
      <c r="P284" s="156">
        <f t="shared" si="19"/>
        <v>307.64271443070623</v>
      </c>
      <c r="Q284" s="168">
        <f t="shared" si="20"/>
        <v>67.95827561774301</v>
      </c>
    </row>
    <row r="285" spans="1:17" s="17" customFormat="1" ht="11.25">
      <c r="A285" s="190"/>
      <c r="B285" s="80" t="s">
        <v>507</v>
      </c>
      <c r="C285" s="81" t="s">
        <v>480</v>
      </c>
      <c r="D285" s="80">
        <v>45</v>
      </c>
      <c r="E285" s="80">
        <v>1978</v>
      </c>
      <c r="F285" s="82">
        <f>SUM(G285+H285+I285)</f>
        <v>24.944000000000003</v>
      </c>
      <c r="G285" s="82">
        <v>5.722659999999999</v>
      </c>
      <c r="H285" s="82">
        <v>7.2</v>
      </c>
      <c r="I285" s="82">
        <v>12.02134</v>
      </c>
      <c r="J285" s="83">
        <v>2340.59</v>
      </c>
      <c r="K285" s="82">
        <v>12.02134</v>
      </c>
      <c r="L285" s="83">
        <v>2340.59</v>
      </c>
      <c r="M285" s="84">
        <f t="shared" si="17"/>
        <v>0.005136029804451014</v>
      </c>
      <c r="N285" s="85">
        <v>242.96</v>
      </c>
      <c r="O285" s="156">
        <f t="shared" si="18"/>
        <v>1.2478498012894184</v>
      </c>
      <c r="P285" s="156">
        <f t="shared" si="19"/>
        <v>308.1617882670608</v>
      </c>
      <c r="Q285" s="168">
        <f t="shared" si="20"/>
        <v>74.8709880773651</v>
      </c>
    </row>
    <row r="286" spans="1:17" s="17" customFormat="1" ht="11.25">
      <c r="A286" s="190"/>
      <c r="B286" s="80" t="s">
        <v>507</v>
      </c>
      <c r="C286" s="81" t="s">
        <v>481</v>
      </c>
      <c r="D286" s="80">
        <v>40</v>
      </c>
      <c r="E286" s="80">
        <v>1971</v>
      </c>
      <c r="F286" s="82">
        <f>SUM(G286+H286+I286)</f>
        <v>19.734</v>
      </c>
      <c r="G286" s="82">
        <v>3.3996</v>
      </c>
      <c r="H286" s="82">
        <v>6.4</v>
      </c>
      <c r="I286" s="82">
        <v>9.9344</v>
      </c>
      <c r="J286" s="83">
        <v>1929.89</v>
      </c>
      <c r="K286" s="82">
        <v>9.9344</v>
      </c>
      <c r="L286" s="83">
        <v>1929.89</v>
      </c>
      <c r="M286" s="84">
        <f t="shared" si="17"/>
        <v>0.005147650902383037</v>
      </c>
      <c r="N286" s="85">
        <v>242.96</v>
      </c>
      <c r="O286" s="156">
        <f t="shared" si="18"/>
        <v>1.250673263242983</v>
      </c>
      <c r="P286" s="156">
        <f t="shared" si="19"/>
        <v>308.85905414298225</v>
      </c>
      <c r="Q286" s="168">
        <f t="shared" si="20"/>
        <v>75.04039579457897</v>
      </c>
    </row>
    <row r="287" spans="1:17" s="17" customFormat="1" ht="11.25">
      <c r="A287" s="190"/>
      <c r="B287" s="80" t="s">
        <v>308</v>
      </c>
      <c r="C287" s="81" t="s">
        <v>721</v>
      </c>
      <c r="D287" s="80">
        <v>22</v>
      </c>
      <c r="E287" s="80" t="s">
        <v>189</v>
      </c>
      <c r="F287" s="82">
        <f>G287+H287+I287</f>
        <v>11.68</v>
      </c>
      <c r="G287" s="82">
        <v>1.939</v>
      </c>
      <c r="H287" s="82">
        <v>3.52</v>
      </c>
      <c r="I287" s="82">
        <v>6.221</v>
      </c>
      <c r="J287" s="83">
        <v>1205.61</v>
      </c>
      <c r="K287" s="82">
        <f>I287</f>
        <v>6.221</v>
      </c>
      <c r="L287" s="83">
        <f>J287</f>
        <v>1205.61</v>
      </c>
      <c r="M287" s="84">
        <f t="shared" si="17"/>
        <v>0.005160043463474922</v>
      </c>
      <c r="N287" s="85">
        <v>334.3</v>
      </c>
      <c r="O287" s="156">
        <f t="shared" si="18"/>
        <v>1.7250025298396665</v>
      </c>
      <c r="P287" s="156">
        <f t="shared" si="19"/>
        <v>309.6026078084953</v>
      </c>
      <c r="Q287" s="168">
        <f t="shared" si="20"/>
        <v>103.50015179037999</v>
      </c>
    </row>
    <row r="288" spans="1:17" s="17" customFormat="1" ht="11.25">
      <c r="A288" s="190"/>
      <c r="B288" s="80" t="s">
        <v>507</v>
      </c>
      <c r="C288" s="81" t="s">
        <v>482</v>
      </c>
      <c r="D288" s="80">
        <v>45</v>
      </c>
      <c r="E288" s="80">
        <v>1980</v>
      </c>
      <c r="F288" s="82">
        <f>SUM(G288+H288+I288)</f>
        <v>23.817999999999998</v>
      </c>
      <c r="G288" s="82">
        <v>4.47614</v>
      </c>
      <c r="H288" s="82">
        <v>7.2</v>
      </c>
      <c r="I288" s="82">
        <v>12.14186</v>
      </c>
      <c r="J288" s="83">
        <v>2349.44</v>
      </c>
      <c r="K288" s="82">
        <v>12.14186</v>
      </c>
      <c r="L288" s="83">
        <v>2349.44</v>
      </c>
      <c r="M288" s="84">
        <f t="shared" si="17"/>
        <v>0.005167980454916916</v>
      </c>
      <c r="N288" s="85">
        <v>242.96</v>
      </c>
      <c r="O288" s="156">
        <f t="shared" si="18"/>
        <v>1.255612531326614</v>
      </c>
      <c r="P288" s="156">
        <f t="shared" si="19"/>
        <v>310.07882729501495</v>
      </c>
      <c r="Q288" s="168">
        <f t="shared" si="20"/>
        <v>75.33675187959683</v>
      </c>
    </row>
    <row r="289" spans="1:17" s="17" customFormat="1" ht="11.25">
      <c r="A289" s="190"/>
      <c r="B289" s="80" t="s">
        <v>308</v>
      </c>
      <c r="C289" s="81" t="s">
        <v>302</v>
      </c>
      <c r="D289" s="80">
        <v>32</v>
      </c>
      <c r="E289" s="80" t="s">
        <v>189</v>
      </c>
      <c r="F289" s="82">
        <f>G289+H289+I289</f>
        <v>17.07</v>
      </c>
      <c r="G289" s="82">
        <v>2.763</v>
      </c>
      <c r="H289" s="82">
        <v>5.12</v>
      </c>
      <c r="I289" s="82">
        <v>9.187</v>
      </c>
      <c r="J289" s="83">
        <v>1774.12</v>
      </c>
      <c r="K289" s="82">
        <f>I289</f>
        <v>9.187</v>
      </c>
      <c r="L289" s="83">
        <f>J289</f>
        <v>1774.12</v>
      </c>
      <c r="M289" s="84">
        <f t="shared" si="17"/>
        <v>0.005178341938538543</v>
      </c>
      <c r="N289" s="85">
        <v>334.3</v>
      </c>
      <c r="O289" s="156">
        <f t="shared" si="18"/>
        <v>1.731119710053435</v>
      </c>
      <c r="P289" s="156">
        <f t="shared" si="19"/>
        <v>310.70051631231263</v>
      </c>
      <c r="Q289" s="168">
        <f t="shared" si="20"/>
        <v>103.86718260320612</v>
      </c>
    </row>
    <row r="290" spans="1:17" s="17" customFormat="1" ht="11.25">
      <c r="A290" s="190"/>
      <c r="B290" s="80" t="s">
        <v>507</v>
      </c>
      <c r="C290" s="81" t="s">
        <v>483</v>
      </c>
      <c r="D290" s="80">
        <v>23</v>
      </c>
      <c r="E290" s="80">
        <v>1987</v>
      </c>
      <c r="F290" s="82">
        <f>SUM(G290+H290+I290)</f>
        <v>12.689</v>
      </c>
      <c r="G290" s="82">
        <v>3.048308</v>
      </c>
      <c r="H290" s="82">
        <v>3.52</v>
      </c>
      <c r="I290" s="82">
        <v>6.120692</v>
      </c>
      <c r="J290" s="83">
        <v>1181.23</v>
      </c>
      <c r="K290" s="82">
        <v>6.120692</v>
      </c>
      <c r="L290" s="83">
        <v>1181.23</v>
      </c>
      <c r="M290" s="84">
        <f t="shared" si="17"/>
        <v>0.005181625932290917</v>
      </c>
      <c r="N290" s="85">
        <v>242.96</v>
      </c>
      <c r="O290" s="156">
        <f t="shared" si="18"/>
        <v>1.2589278365094012</v>
      </c>
      <c r="P290" s="156">
        <f t="shared" si="19"/>
        <v>310.89755593745497</v>
      </c>
      <c r="Q290" s="168">
        <f t="shared" si="20"/>
        <v>75.53567019056406</v>
      </c>
    </row>
    <row r="291" spans="1:17" s="17" customFormat="1" ht="11.25">
      <c r="A291" s="190"/>
      <c r="B291" s="80" t="s">
        <v>286</v>
      </c>
      <c r="C291" s="96" t="s">
        <v>722</v>
      </c>
      <c r="D291" s="97">
        <v>108</v>
      </c>
      <c r="E291" s="92" t="s">
        <v>189</v>
      </c>
      <c r="F291" s="98">
        <v>35.91</v>
      </c>
      <c r="G291" s="98">
        <v>5.13</v>
      </c>
      <c r="H291" s="98">
        <v>17.28</v>
      </c>
      <c r="I291" s="98">
        <v>13.5</v>
      </c>
      <c r="J291" s="99">
        <v>2602.23</v>
      </c>
      <c r="K291" s="98">
        <v>13.5</v>
      </c>
      <c r="L291" s="99">
        <v>2602.23</v>
      </c>
      <c r="M291" s="100">
        <v>0.005187858106316505</v>
      </c>
      <c r="N291" s="95">
        <v>220.4</v>
      </c>
      <c r="O291" s="157">
        <v>1.1434039266321578</v>
      </c>
      <c r="P291" s="157">
        <v>311.27148637899035</v>
      </c>
      <c r="Q291" s="169">
        <v>68.60423559792947</v>
      </c>
    </row>
    <row r="292" spans="1:17" s="17" customFormat="1" ht="11.25">
      <c r="A292" s="190"/>
      <c r="B292" s="80" t="s">
        <v>308</v>
      </c>
      <c r="C292" s="81" t="s">
        <v>723</v>
      </c>
      <c r="D292" s="80">
        <v>45</v>
      </c>
      <c r="E292" s="80" t="s">
        <v>189</v>
      </c>
      <c r="F292" s="82">
        <f>G292+H292+I292</f>
        <v>23.418</v>
      </c>
      <c r="G292" s="82">
        <v>3.788</v>
      </c>
      <c r="H292" s="82">
        <v>7.2</v>
      </c>
      <c r="I292" s="82">
        <v>12.43</v>
      </c>
      <c r="J292" s="83">
        <v>2390.28</v>
      </c>
      <c r="K292" s="82">
        <f>I292</f>
        <v>12.43</v>
      </c>
      <c r="L292" s="83">
        <f>J292</f>
        <v>2390.28</v>
      </c>
      <c r="M292" s="84">
        <f aca="true" t="shared" si="21" ref="M292:M324">K292/L292</f>
        <v>0.005200227588399685</v>
      </c>
      <c r="N292" s="85">
        <v>334.3</v>
      </c>
      <c r="O292" s="156">
        <f aca="true" t="shared" si="22" ref="O292:O324">M292*N292</f>
        <v>1.7384360828020147</v>
      </c>
      <c r="P292" s="156">
        <f aca="true" t="shared" si="23" ref="P292:P324">M292*60*1000</f>
        <v>312.01365530398107</v>
      </c>
      <c r="Q292" s="168">
        <f aca="true" t="shared" si="24" ref="Q292:Q324">P292*N292/1000</f>
        <v>104.30616496812088</v>
      </c>
    </row>
    <row r="293" spans="1:17" s="17" customFormat="1" ht="11.25">
      <c r="A293" s="190"/>
      <c r="B293" s="80" t="s">
        <v>87</v>
      </c>
      <c r="C293" s="81" t="s">
        <v>77</v>
      </c>
      <c r="D293" s="80">
        <v>72</v>
      </c>
      <c r="E293" s="80">
        <v>1986</v>
      </c>
      <c r="F293" s="82">
        <v>45.5821</v>
      </c>
      <c r="G293" s="82">
        <v>13.6274</v>
      </c>
      <c r="H293" s="82">
        <v>7.3285</v>
      </c>
      <c r="I293" s="82">
        <v>24.6262</v>
      </c>
      <c r="J293" s="83">
        <v>4728.55</v>
      </c>
      <c r="K293" s="82">
        <v>24.6262</v>
      </c>
      <c r="L293" s="83">
        <v>4728.55</v>
      </c>
      <c r="M293" s="84">
        <f t="shared" si="21"/>
        <v>0.005207981305051231</v>
      </c>
      <c r="N293" s="85">
        <v>247.321</v>
      </c>
      <c r="O293" s="156">
        <f t="shared" si="22"/>
        <v>1.2880431443465756</v>
      </c>
      <c r="P293" s="156">
        <f t="shared" si="23"/>
        <v>312.4788783030739</v>
      </c>
      <c r="Q293" s="168">
        <f t="shared" si="24"/>
        <v>77.28258866079453</v>
      </c>
    </row>
    <row r="294" spans="1:17" s="17" customFormat="1" ht="11.25">
      <c r="A294" s="190"/>
      <c r="B294" s="80" t="s">
        <v>507</v>
      </c>
      <c r="C294" s="81" t="s">
        <v>484</v>
      </c>
      <c r="D294" s="80">
        <v>40</v>
      </c>
      <c r="E294" s="80">
        <v>1986</v>
      </c>
      <c r="F294" s="82">
        <f>SUM(G294+H294+I294)</f>
        <v>20.082</v>
      </c>
      <c r="G294" s="82">
        <v>5.04274</v>
      </c>
      <c r="H294" s="82">
        <v>6.4</v>
      </c>
      <c r="I294" s="82">
        <v>8.63926</v>
      </c>
      <c r="J294" s="83">
        <v>1657.66</v>
      </c>
      <c r="K294" s="82">
        <v>8.63926</v>
      </c>
      <c r="L294" s="83">
        <v>1657.66</v>
      </c>
      <c r="M294" s="84">
        <f t="shared" si="21"/>
        <v>0.005211720135612852</v>
      </c>
      <c r="N294" s="85">
        <v>242.96</v>
      </c>
      <c r="O294" s="156">
        <f t="shared" si="22"/>
        <v>1.2662395241484985</v>
      </c>
      <c r="P294" s="156">
        <f t="shared" si="23"/>
        <v>312.7032081367711</v>
      </c>
      <c r="Q294" s="168">
        <f t="shared" si="24"/>
        <v>75.9743714489099</v>
      </c>
    </row>
    <row r="295" spans="1:17" s="17" customFormat="1" ht="11.25">
      <c r="A295" s="190"/>
      <c r="B295" s="80" t="s">
        <v>507</v>
      </c>
      <c r="C295" s="81" t="s">
        <v>485</v>
      </c>
      <c r="D295" s="80">
        <v>30</v>
      </c>
      <c r="E295" s="80">
        <v>1987</v>
      </c>
      <c r="F295" s="82">
        <f>SUM(G295+H295+I295)</f>
        <v>17.468</v>
      </c>
      <c r="G295" s="82">
        <v>4.759440000000001</v>
      </c>
      <c r="H295" s="82">
        <v>4.8</v>
      </c>
      <c r="I295" s="82">
        <v>7.9085600000000005</v>
      </c>
      <c r="J295" s="83">
        <v>1515.9</v>
      </c>
      <c r="K295" s="82">
        <v>7.9085600000000005</v>
      </c>
      <c r="L295" s="83">
        <v>1515.9</v>
      </c>
      <c r="M295" s="84">
        <f t="shared" si="21"/>
        <v>0.005217072366251072</v>
      </c>
      <c r="N295" s="85">
        <v>242.96</v>
      </c>
      <c r="O295" s="156">
        <f t="shared" si="22"/>
        <v>1.2675399021043605</v>
      </c>
      <c r="P295" s="156">
        <f t="shared" si="23"/>
        <v>313.0243419750643</v>
      </c>
      <c r="Q295" s="168">
        <f t="shared" si="24"/>
        <v>76.05239412626163</v>
      </c>
    </row>
    <row r="296" spans="1:17" s="17" customFormat="1" ht="11.25">
      <c r="A296" s="190"/>
      <c r="B296" s="80" t="s">
        <v>507</v>
      </c>
      <c r="C296" s="81" t="s">
        <v>486</v>
      </c>
      <c r="D296" s="80">
        <v>23</v>
      </c>
      <c r="E296" s="80">
        <v>1979</v>
      </c>
      <c r="F296" s="82">
        <f>SUM(G296+H296+I296)</f>
        <v>12.258000000000003</v>
      </c>
      <c r="G296" s="82">
        <v>2.7763400000000003</v>
      </c>
      <c r="H296" s="82">
        <v>3.52</v>
      </c>
      <c r="I296" s="82">
        <v>5.961660000000001</v>
      </c>
      <c r="J296" s="83">
        <v>1138.2</v>
      </c>
      <c r="K296" s="82">
        <v>5.961660000000001</v>
      </c>
      <c r="L296" s="83">
        <v>1138.2</v>
      </c>
      <c r="M296" s="84">
        <f t="shared" si="21"/>
        <v>0.005237796520822352</v>
      </c>
      <c r="N296" s="85">
        <v>242.96</v>
      </c>
      <c r="O296" s="156">
        <f t="shared" si="22"/>
        <v>1.2725750426989986</v>
      </c>
      <c r="P296" s="156">
        <f t="shared" si="23"/>
        <v>314.26779124934114</v>
      </c>
      <c r="Q296" s="168">
        <f t="shared" si="24"/>
        <v>76.35450256193992</v>
      </c>
    </row>
    <row r="297" spans="1:17" s="17" customFormat="1" ht="11.25">
      <c r="A297" s="190"/>
      <c r="B297" s="80" t="s">
        <v>330</v>
      </c>
      <c r="C297" s="91" t="s">
        <v>312</v>
      </c>
      <c r="D297" s="92">
        <v>40</v>
      </c>
      <c r="E297" s="92">
        <v>1980</v>
      </c>
      <c r="F297" s="93">
        <f>SUM(G297+H297+I297)</f>
        <v>21.700000000000003</v>
      </c>
      <c r="G297" s="93">
        <v>3.7</v>
      </c>
      <c r="H297" s="93">
        <v>6.4</v>
      </c>
      <c r="I297" s="93">
        <v>11.6</v>
      </c>
      <c r="J297" s="94">
        <v>2208.76</v>
      </c>
      <c r="K297" s="93">
        <v>11.6</v>
      </c>
      <c r="L297" s="94">
        <v>2208.8</v>
      </c>
      <c r="M297" s="84">
        <f t="shared" si="21"/>
        <v>0.005251720391162622</v>
      </c>
      <c r="N297" s="95">
        <v>227</v>
      </c>
      <c r="O297" s="156">
        <f t="shared" si="22"/>
        <v>1.192140528793915</v>
      </c>
      <c r="P297" s="156">
        <f t="shared" si="23"/>
        <v>315.1032234697573</v>
      </c>
      <c r="Q297" s="168">
        <f t="shared" si="24"/>
        <v>71.52843172763492</v>
      </c>
    </row>
    <row r="298" spans="1:17" s="17" customFormat="1" ht="11.25">
      <c r="A298" s="190"/>
      <c r="B298" s="80" t="s">
        <v>599</v>
      </c>
      <c r="C298" s="81" t="s">
        <v>568</v>
      </c>
      <c r="D298" s="80">
        <v>40</v>
      </c>
      <c r="E298" s="80">
        <v>1983</v>
      </c>
      <c r="F298" s="82">
        <v>23.524</v>
      </c>
      <c r="G298" s="82">
        <v>5.568118</v>
      </c>
      <c r="H298" s="82">
        <v>6.4</v>
      </c>
      <c r="I298" s="82">
        <v>11.555873</v>
      </c>
      <c r="J298" s="83">
        <v>2186.72</v>
      </c>
      <c r="K298" s="82">
        <f>+I298</f>
        <v>11.555873</v>
      </c>
      <c r="L298" s="83">
        <v>2186.72</v>
      </c>
      <c r="M298" s="84">
        <f t="shared" si="21"/>
        <v>0.005284569126362772</v>
      </c>
      <c r="N298" s="85">
        <v>269.557</v>
      </c>
      <c r="O298" s="156">
        <f t="shared" si="22"/>
        <v>1.4244925999949698</v>
      </c>
      <c r="P298" s="156">
        <f t="shared" si="23"/>
        <v>317.07414758176634</v>
      </c>
      <c r="Q298" s="168">
        <f t="shared" si="24"/>
        <v>85.46955599969819</v>
      </c>
    </row>
    <row r="299" spans="1:17" s="17" customFormat="1" ht="11.25">
      <c r="A299" s="190"/>
      <c r="B299" s="80" t="s">
        <v>87</v>
      </c>
      <c r="C299" s="81" t="s">
        <v>69</v>
      </c>
      <c r="D299" s="80">
        <v>50</v>
      </c>
      <c r="E299" s="80">
        <v>1981</v>
      </c>
      <c r="F299" s="82">
        <v>20.6126</v>
      </c>
      <c r="G299" s="82">
        <v>5.9148</v>
      </c>
      <c r="H299" s="82">
        <v>5</v>
      </c>
      <c r="I299" s="82">
        <v>9.6978</v>
      </c>
      <c r="J299" s="83">
        <v>1834.79</v>
      </c>
      <c r="K299" s="82">
        <v>9.6978</v>
      </c>
      <c r="L299" s="83">
        <v>1834.79</v>
      </c>
      <c r="M299" s="84">
        <f t="shared" si="21"/>
        <v>0.005285509513350302</v>
      </c>
      <c r="N299" s="85">
        <v>247.321</v>
      </c>
      <c r="O299" s="156">
        <f t="shared" si="22"/>
        <v>1.30721749835131</v>
      </c>
      <c r="P299" s="156">
        <f t="shared" si="23"/>
        <v>317.13057080101817</v>
      </c>
      <c r="Q299" s="168">
        <f t="shared" si="24"/>
        <v>78.43304990107862</v>
      </c>
    </row>
    <row r="300" spans="1:17" s="17" customFormat="1" ht="11.25">
      <c r="A300" s="190"/>
      <c r="B300" s="80" t="s">
        <v>411</v>
      </c>
      <c r="C300" s="81" t="s">
        <v>724</v>
      </c>
      <c r="D300" s="80">
        <v>12</v>
      </c>
      <c r="E300" s="80">
        <v>0</v>
      </c>
      <c r="F300" s="82">
        <v>2.9</v>
      </c>
      <c r="G300" s="82">
        <v>0.459</v>
      </c>
      <c r="H300" s="82">
        <v>0.96</v>
      </c>
      <c r="I300" s="82">
        <v>1.393</v>
      </c>
      <c r="J300" s="83">
        <v>264.64</v>
      </c>
      <c r="K300" s="82">
        <v>1.4</v>
      </c>
      <c r="L300" s="83">
        <v>264.6</v>
      </c>
      <c r="M300" s="84">
        <f t="shared" si="21"/>
        <v>0.00529100529100529</v>
      </c>
      <c r="N300" s="85">
        <v>210.2</v>
      </c>
      <c r="O300" s="156">
        <f t="shared" si="22"/>
        <v>1.112169312169312</v>
      </c>
      <c r="P300" s="156">
        <f t="shared" si="23"/>
        <v>317.4603174603174</v>
      </c>
      <c r="Q300" s="168">
        <f t="shared" si="24"/>
        <v>66.7301587301587</v>
      </c>
    </row>
    <row r="301" spans="1:17" s="17" customFormat="1" ht="11.25">
      <c r="A301" s="190"/>
      <c r="B301" s="80" t="s">
        <v>624</v>
      </c>
      <c r="C301" s="81" t="s">
        <v>612</v>
      </c>
      <c r="D301" s="80">
        <v>40</v>
      </c>
      <c r="E301" s="80" t="s">
        <v>189</v>
      </c>
      <c r="F301" s="82">
        <f>G301+H301+I301</f>
        <v>22.9</v>
      </c>
      <c r="G301" s="82">
        <v>4.361</v>
      </c>
      <c r="H301" s="82">
        <v>6.441</v>
      </c>
      <c r="I301" s="82">
        <v>12.098</v>
      </c>
      <c r="J301" s="83">
        <v>2278.59</v>
      </c>
      <c r="K301" s="82">
        <v>12.098</v>
      </c>
      <c r="L301" s="83">
        <v>2278.59</v>
      </c>
      <c r="M301" s="84">
        <f t="shared" si="21"/>
        <v>0.00530942381033885</v>
      </c>
      <c r="N301" s="85">
        <v>201.98</v>
      </c>
      <c r="O301" s="156">
        <f t="shared" si="22"/>
        <v>1.0723974212122407</v>
      </c>
      <c r="P301" s="156">
        <f t="shared" si="23"/>
        <v>318.565428620331</v>
      </c>
      <c r="Q301" s="168">
        <f t="shared" si="24"/>
        <v>64.34384527273446</v>
      </c>
    </row>
    <row r="302" spans="1:17" s="17" customFormat="1" ht="11.25">
      <c r="A302" s="190"/>
      <c r="B302" s="80" t="s">
        <v>163</v>
      </c>
      <c r="C302" s="81" t="s">
        <v>137</v>
      </c>
      <c r="D302" s="80">
        <v>36</v>
      </c>
      <c r="E302" s="80">
        <v>1990</v>
      </c>
      <c r="F302" s="82">
        <v>23.167</v>
      </c>
      <c r="G302" s="82">
        <v>3.315</v>
      </c>
      <c r="H302" s="82">
        <v>8.64</v>
      </c>
      <c r="I302" s="82">
        <v>11.212</v>
      </c>
      <c r="J302" s="83">
        <v>2111.05</v>
      </c>
      <c r="K302" s="82">
        <v>11.212</v>
      </c>
      <c r="L302" s="83">
        <v>2111.05</v>
      </c>
      <c r="M302" s="84">
        <f t="shared" si="21"/>
        <v>0.005311101110821628</v>
      </c>
      <c r="N302" s="85">
        <v>220.9</v>
      </c>
      <c r="O302" s="156">
        <f t="shared" si="22"/>
        <v>1.1732222353804977</v>
      </c>
      <c r="P302" s="156">
        <f t="shared" si="23"/>
        <v>318.6660666492977</v>
      </c>
      <c r="Q302" s="168">
        <f t="shared" si="24"/>
        <v>70.39333412282987</v>
      </c>
    </row>
    <row r="303" spans="1:17" s="17" customFormat="1" ht="22.5">
      <c r="A303" s="190"/>
      <c r="B303" s="80" t="s">
        <v>362</v>
      </c>
      <c r="C303" s="81" t="s">
        <v>776</v>
      </c>
      <c r="D303" s="80">
        <v>27</v>
      </c>
      <c r="E303" s="80">
        <v>1981</v>
      </c>
      <c r="F303" s="82">
        <v>14.98</v>
      </c>
      <c r="G303" s="82">
        <v>2.513</v>
      </c>
      <c r="H303" s="82">
        <v>3.69</v>
      </c>
      <c r="I303" s="82">
        <v>8.777</v>
      </c>
      <c r="J303" s="83">
        <v>1651.3</v>
      </c>
      <c r="K303" s="82">
        <v>8.777</v>
      </c>
      <c r="L303" s="83">
        <v>1651.3</v>
      </c>
      <c r="M303" s="84">
        <f t="shared" si="21"/>
        <v>0.005315206201174831</v>
      </c>
      <c r="N303" s="85">
        <v>252.55</v>
      </c>
      <c r="O303" s="156">
        <f t="shared" si="22"/>
        <v>1.3423553261067038</v>
      </c>
      <c r="P303" s="156">
        <f t="shared" si="23"/>
        <v>318.9123720704899</v>
      </c>
      <c r="Q303" s="168">
        <f t="shared" si="24"/>
        <v>80.54131956640222</v>
      </c>
    </row>
    <row r="304" spans="1:17" s="17" customFormat="1" ht="11.25">
      <c r="A304" s="190"/>
      <c r="B304" s="80" t="s">
        <v>308</v>
      </c>
      <c r="C304" s="81" t="s">
        <v>725</v>
      </c>
      <c r="D304" s="80">
        <v>22</v>
      </c>
      <c r="E304" s="80" t="s">
        <v>189</v>
      </c>
      <c r="F304" s="82">
        <f>G304+H304+I304</f>
        <v>12.505</v>
      </c>
      <c r="G304" s="82">
        <v>2.492</v>
      </c>
      <c r="H304" s="82">
        <v>3.52</v>
      </c>
      <c r="I304" s="82">
        <v>6.493</v>
      </c>
      <c r="J304" s="83">
        <v>1214.21</v>
      </c>
      <c r="K304" s="82">
        <f>I304</f>
        <v>6.493</v>
      </c>
      <c r="L304" s="83">
        <f>J304</f>
        <v>1214.21</v>
      </c>
      <c r="M304" s="84">
        <f t="shared" si="21"/>
        <v>0.005347509903558693</v>
      </c>
      <c r="N304" s="85">
        <v>334.3</v>
      </c>
      <c r="O304" s="156">
        <f t="shared" si="22"/>
        <v>1.787672560759671</v>
      </c>
      <c r="P304" s="156">
        <f t="shared" si="23"/>
        <v>320.85059421352156</v>
      </c>
      <c r="Q304" s="168">
        <f t="shared" si="24"/>
        <v>107.26035364558027</v>
      </c>
    </row>
    <row r="305" spans="1:17" s="17" customFormat="1" ht="11.25">
      <c r="A305" s="190"/>
      <c r="B305" s="80" t="s">
        <v>163</v>
      </c>
      <c r="C305" s="81" t="s">
        <v>138</v>
      </c>
      <c r="D305" s="80">
        <v>48</v>
      </c>
      <c r="E305" s="80">
        <v>1961</v>
      </c>
      <c r="F305" s="82">
        <v>25.578</v>
      </c>
      <c r="G305" s="82">
        <v>5.049</v>
      </c>
      <c r="H305" s="82">
        <v>7.68</v>
      </c>
      <c r="I305" s="82">
        <v>12.849</v>
      </c>
      <c r="J305" s="83">
        <v>2393.76</v>
      </c>
      <c r="K305" s="82">
        <v>12.849</v>
      </c>
      <c r="L305" s="83">
        <v>2393.76</v>
      </c>
      <c r="M305" s="84">
        <f t="shared" si="21"/>
        <v>0.005367706035692801</v>
      </c>
      <c r="N305" s="85">
        <v>220.9</v>
      </c>
      <c r="O305" s="156">
        <f t="shared" si="22"/>
        <v>1.1857262632845398</v>
      </c>
      <c r="P305" s="156">
        <f t="shared" si="23"/>
        <v>322.0623621415681</v>
      </c>
      <c r="Q305" s="168">
        <f t="shared" si="24"/>
        <v>71.14357579707239</v>
      </c>
    </row>
    <row r="306" spans="1:17" s="17" customFormat="1" ht="11.25">
      <c r="A306" s="190"/>
      <c r="B306" s="80" t="s">
        <v>308</v>
      </c>
      <c r="C306" s="81" t="s">
        <v>726</v>
      </c>
      <c r="D306" s="80">
        <v>50</v>
      </c>
      <c r="E306" s="80" t="s">
        <v>189</v>
      </c>
      <c r="F306" s="82">
        <f>G306+H306+I306</f>
        <v>26.038999999999998</v>
      </c>
      <c r="G306" s="82">
        <v>4.342</v>
      </c>
      <c r="H306" s="82">
        <v>8</v>
      </c>
      <c r="I306" s="82">
        <v>13.697</v>
      </c>
      <c r="J306" s="83">
        <v>2547.77</v>
      </c>
      <c r="K306" s="82">
        <f>I306</f>
        <v>13.697</v>
      </c>
      <c r="L306" s="83">
        <f>J306</f>
        <v>2547.77</v>
      </c>
      <c r="M306" s="84">
        <f t="shared" si="21"/>
        <v>0.005376073978420344</v>
      </c>
      <c r="N306" s="85">
        <v>334.3</v>
      </c>
      <c r="O306" s="156">
        <f t="shared" si="22"/>
        <v>1.7972215309859212</v>
      </c>
      <c r="P306" s="156">
        <f t="shared" si="23"/>
        <v>322.56443870522065</v>
      </c>
      <c r="Q306" s="168">
        <f t="shared" si="24"/>
        <v>107.83329185915527</v>
      </c>
    </row>
    <row r="307" spans="1:17" s="17" customFormat="1" ht="11.25">
      <c r="A307" s="190"/>
      <c r="B307" s="80" t="s">
        <v>169</v>
      </c>
      <c r="C307" s="81" t="s">
        <v>727</v>
      </c>
      <c r="D307" s="90">
        <v>30</v>
      </c>
      <c r="E307" s="90">
        <v>1992</v>
      </c>
      <c r="F307" s="82">
        <v>16.327</v>
      </c>
      <c r="G307" s="82">
        <v>2.711</v>
      </c>
      <c r="H307" s="82">
        <v>4.8</v>
      </c>
      <c r="I307" s="82">
        <v>8.816</v>
      </c>
      <c r="J307" s="83">
        <v>1636.66</v>
      </c>
      <c r="K307" s="82">
        <v>8.816</v>
      </c>
      <c r="L307" s="83">
        <v>1636.66</v>
      </c>
      <c r="M307" s="84">
        <f t="shared" si="21"/>
        <v>0.00538657998606919</v>
      </c>
      <c r="N307" s="85">
        <v>192.4</v>
      </c>
      <c r="O307" s="156">
        <f t="shared" si="22"/>
        <v>1.036377989319712</v>
      </c>
      <c r="P307" s="156">
        <f t="shared" si="23"/>
        <v>323.1947991641514</v>
      </c>
      <c r="Q307" s="168">
        <f t="shared" si="24"/>
        <v>62.18267935918273</v>
      </c>
    </row>
    <row r="308" spans="1:17" s="17" customFormat="1" ht="11.25">
      <c r="A308" s="190"/>
      <c r="B308" s="80" t="s">
        <v>624</v>
      </c>
      <c r="C308" s="81" t="s">
        <v>613</v>
      </c>
      <c r="D308" s="80">
        <v>45</v>
      </c>
      <c r="E308" s="80" t="s">
        <v>189</v>
      </c>
      <c r="F308" s="82">
        <f>G308+H308+I308</f>
        <v>23.299</v>
      </c>
      <c r="G308" s="82">
        <v>3.264</v>
      </c>
      <c r="H308" s="82">
        <v>7.338</v>
      </c>
      <c r="I308" s="82">
        <v>12.697</v>
      </c>
      <c r="J308" s="83">
        <v>2356.23</v>
      </c>
      <c r="K308" s="82">
        <v>12.697</v>
      </c>
      <c r="L308" s="83">
        <v>2356.213</v>
      </c>
      <c r="M308" s="84">
        <f t="shared" si="21"/>
        <v>0.0053887318336669895</v>
      </c>
      <c r="N308" s="85">
        <v>201.98</v>
      </c>
      <c r="O308" s="156">
        <f t="shared" si="22"/>
        <v>1.0884160557640585</v>
      </c>
      <c r="P308" s="156">
        <f t="shared" si="23"/>
        <v>323.32391002001935</v>
      </c>
      <c r="Q308" s="168">
        <f t="shared" si="24"/>
        <v>65.3049633458435</v>
      </c>
    </row>
    <row r="309" spans="1:17" s="17" customFormat="1" ht="11.25">
      <c r="A309" s="190"/>
      <c r="B309" s="80" t="s">
        <v>330</v>
      </c>
      <c r="C309" s="91" t="s">
        <v>311</v>
      </c>
      <c r="D309" s="92">
        <v>50</v>
      </c>
      <c r="E309" s="92">
        <v>1969</v>
      </c>
      <c r="F309" s="93">
        <f>SUM(G309+H309+I309)</f>
        <v>25.3</v>
      </c>
      <c r="G309" s="93">
        <v>3.5</v>
      </c>
      <c r="H309" s="93">
        <v>7.9</v>
      </c>
      <c r="I309" s="93">
        <v>13.9</v>
      </c>
      <c r="J309" s="94">
        <v>2573.06</v>
      </c>
      <c r="K309" s="93">
        <v>13.9</v>
      </c>
      <c r="L309" s="94">
        <v>2573.1</v>
      </c>
      <c r="M309" s="84">
        <f t="shared" si="21"/>
        <v>0.00540204422680813</v>
      </c>
      <c r="N309" s="95">
        <v>227</v>
      </c>
      <c r="O309" s="156">
        <f t="shared" si="22"/>
        <v>1.2262640394854456</v>
      </c>
      <c r="P309" s="156">
        <f t="shared" si="23"/>
        <v>324.1226536084878</v>
      </c>
      <c r="Q309" s="168">
        <f t="shared" si="24"/>
        <v>73.57584236912672</v>
      </c>
    </row>
    <row r="310" spans="1:17" s="17" customFormat="1" ht="11.25">
      <c r="A310" s="190"/>
      <c r="B310" s="80" t="s">
        <v>330</v>
      </c>
      <c r="C310" s="91" t="s">
        <v>309</v>
      </c>
      <c r="D310" s="92">
        <v>10</v>
      </c>
      <c r="E310" s="92">
        <v>1968</v>
      </c>
      <c r="F310" s="93">
        <f>SUM(G310+H310+I310)</f>
        <v>6.2</v>
      </c>
      <c r="G310" s="93">
        <v>1</v>
      </c>
      <c r="H310" s="93">
        <v>1.6</v>
      </c>
      <c r="I310" s="93">
        <v>3.6</v>
      </c>
      <c r="J310" s="94">
        <v>665.8</v>
      </c>
      <c r="K310" s="93">
        <v>3.6</v>
      </c>
      <c r="L310" s="94">
        <v>665.81</v>
      </c>
      <c r="M310" s="84">
        <f t="shared" si="21"/>
        <v>0.005406947928087593</v>
      </c>
      <c r="N310" s="95">
        <v>227</v>
      </c>
      <c r="O310" s="156">
        <f t="shared" si="22"/>
        <v>1.2273771796758837</v>
      </c>
      <c r="P310" s="156">
        <f t="shared" si="23"/>
        <v>324.4168756852556</v>
      </c>
      <c r="Q310" s="168">
        <f t="shared" si="24"/>
        <v>73.64263078055302</v>
      </c>
    </row>
    <row r="311" spans="1:17" s="17" customFormat="1" ht="11.25">
      <c r="A311" s="190"/>
      <c r="B311" s="80" t="s">
        <v>308</v>
      </c>
      <c r="C311" s="81" t="s">
        <v>728</v>
      </c>
      <c r="D311" s="80">
        <v>20</v>
      </c>
      <c r="E311" s="80" t="s">
        <v>189</v>
      </c>
      <c r="F311" s="82">
        <f>G311+H311+I311</f>
        <v>10.1</v>
      </c>
      <c r="G311" s="82">
        <v>1.63</v>
      </c>
      <c r="H311" s="82">
        <v>3.2</v>
      </c>
      <c r="I311" s="82">
        <v>5.27</v>
      </c>
      <c r="J311" s="83">
        <v>971.69</v>
      </c>
      <c r="K311" s="82">
        <f>I311</f>
        <v>5.27</v>
      </c>
      <c r="L311" s="83">
        <f>J311</f>
        <v>971.69</v>
      </c>
      <c r="M311" s="84">
        <f t="shared" si="21"/>
        <v>0.005423540429560867</v>
      </c>
      <c r="N311" s="85">
        <v>334.3</v>
      </c>
      <c r="O311" s="156">
        <f t="shared" si="22"/>
        <v>1.813089565602198</v>
      </c>
      <c r="P311" s="156">
        <f t="shared" si="23"/>
        <v>325.41242577365205</v>
      </c>
      <c r="Q311" s="168">
        <f t="shared" si="24"/>
        <v>108.78537393613189</v>
      </c>
    </row>
    <row r="312" spans="1:17" s="17" customFormat="1" ht="11.25">
      <c r="A312" s="190"/>
      <c r="B312" s="80" t="s">
        <v>169</v>
      </c>
      <c r="C312" s="81" t="s">
        <v>729</v>
      </c>
      <c r="D312" s="80">
        <v>25</v>
      </c>
      <c r="E312" s="80">
        <v>1990</v>
      </c>
      <c r="F312" s="82">
        <v>15.156</v>
      </c>
      <c r="G312" s="82">
        <v>2.654</v>
      </c>
      <c r="H312" s="82">
        <v>4</v>
      </c>
      <c r="I312" s="82">
        <v>8.501</v>
      </c>
      <c r="J312" s="83">
        <v>1564.68</v>
      </c>
      <c r="K312" s="82">
        <v>8.501</v>
      </c>
      <c r="L312" s="83">
        <v>1564.68</v>
      </c>
      <c r="M312" s="84">
        <f t="shared" si="21"/>
        <v>0.0054330597949740515</v>
      </c>
      <c r="N312" s="85">
        <v>192.4</v>
      </c>
      <c r="O312" s="156">
        <f t="shared" si="22"/>
        <v>1.0453207045530075</v>
      </c>
      <c r="P312" s="156">
        <f t="shared" si="23"/>
        <v>325.9835876984431</v>
      </c>
      <c r="Q312" s="168">
        <f t="shared" si="24"/>
        <v>62.719242273180456</v>
      </c>
    </row>
    <row r="313" spans="1:17" s="17" customFormat="1" ht="11.25">
      <c r="A313" s="190"/>
      <c r="B313" s="80" t="s">
        <v>599</v>
      </c>
      <c r="C313" s="81" t="s">
        <v>569</v>
      </c>
      <c r="D313" s="80">
        <v>36</v>
      </c>
      <c r="E313" s="80">
        <v>1986</v>
      </c>
      <c r="F313" s="82">
        <v>21.918</v>
      </c>
      <c r="G313" s="82">
        <v>5.334721</v>
      </c>
      <c r="H313" s="82">
        <v>5.76</v>
      </c>
      <c r="I313" s="82">
        <v>10.823279</v>
      </c>
      <c r="J313" s="83">
        <v>1988.92</v>
      </c>
      <c r="K313" s="82">
        <f>+I313</f>
        <v>10.823279</v>
      </c>
      <c r="L313" s="83">
        <v>1988.92</v>
      </c>
      <c r="M313" s="84">
        <f t="shared" si="21"/>
        <v>0.0054417869999798885</v>
      </c>
      <c r="N313" s="85">
        <v>269.557</v>
      </c>
      <c r="O313" s="156">
        <f t="shared" si="22"/>
        <v>1.466871778353579</v>
      </c>
      <c r="P313" s="156">
        <f t="shared" si="23"/>
        <v>326.5072199987933</v>
      </c>
      <c r="Q313" s="168">
        <f t="shared" si="24"/>
        <v>88.01230670121473</v>
      </c>
    </row>
    <row r="314" spans="1:17" s="17" customFormat="1" ht="11.25">
      <c r="A314" s="190"/>
      <c r="B314" s="80" t="s">
        <v>644</v>
      </c>
      <c r="C314" s="81" t="s">
        <v>634</v>
      </c>
      <c r="D314" s="80">
        <v>50</v>
      </c>
      <c r="E314" s="80">
        <v>1980</v>
      </c>
      <c r="F314" s="82">
        <v>26.696</v>
      </c>
      <c r="G314" s="82">
        <v>4.8</v>
      </c>
      <c r="H314" s="82">
        <v>7.9</v>
      </c>
      <c r="I314" s="82">
        <v>14</v>
      </c>
      <c r="J314" s="83">
        <v>2570.61</v>
      </c>
      <c r="K314" s="82">
        <v>14</v>
      </c>
      <c r="L314" s="83">
        <v>2570.6</v>
      </c>
      <c r="M314" s="84">
        <f t="shared" si="21"/>
        <v>0.005446199330895511</v>
      </c>
      <c r="N314" s="85">
        <v>310.87</v>
      </c>
      <c r="O314" s="156">
        <f t="shared" si="22"/>
        <v>1.6930599859954876</v>
      </c>
      <c r="P314" s="156">
        <f t="shared" si="23"/>
        <v>326.77195985373066</v>
      </c>
      <c r="Q314" s="168">
        <f t="shared" si="24"/>
        <v>101.58359915972926</v>
      </c>
    </row>
    <row r="315" spans="1:17" s="17" customFormat="1" ht="11.25">
      <c r="A315" s="190"/>
      <c r="B315" s="80" t="s">
        <v>87</v>
      </c>
      <c r="C315" s="81" t="s">
        <v>70</v>
      </c>
      <c r="D315" s="80">
        <v>40</v>
      </c>
      <c r="E315" s="80">
        <v>1979</v>
      </c>
      <c r="F315" s="82">
        <v>24.3297</v>
      </c>
      <c r="G315" s="82">
        <v>8.2596</v>
      </c>
      <c r="H315" s="82">
        <v>4</v>
      </c>
      <c r="I315" s="82">
        <v>12.0701</v>
      </c>
      <c r="J315" s="83">
        <v>2213.94</v>
      </c>
      <c r="K315" s="82">
        <v>12.0701</v>
      </c>
      <c r="L315" s="83">
        <v>2213.94</v>
      </c>
      <c r="M315" s="84">
        <f t="shared" si="21"/>
        <v>0.00545186409749135</v>
      </c>
      <c r="N315" s="85">
        <v>247.321</v>
      </c>
      <c r="O315" s="156">
        <f t="shared" si="22"/>
        <v>1.3483604804556582</v>
      </c>
      <c r="P315" s="156">
        <f t="shared" si="23"/>
        <v>327.11184584948097</v>
      </c>
      <c r="Q315" s="168">
        <f t="shared" si="24"/>
        <v>80.9016288273395</v>
      </c>
    </row>
    <row r="316" spans="1:17" s="17" customFormat="1" ht="11.25">
      <c r="A316" s="190"/>
      <c r="B316" s="80" t="s">
        <v>644</v>
      </c>
      <c r="C316" s="81" t="s">
        <v>641</v>
      </c>
      <c r="D316" s="80">
        <v>30</v>
      </c>
      <c r="E316" s="80">
        <v>1978</v>
      </c>
      <c r="F316" s="82">
        <v>16.157</v>
      </c>
      <c r="G316" s="82">
        <v>3.2</v>
      </c>
      <c r="H316" s="82">
        <v>4.7</v>
      </c>
      <c r="I316" s="82">
        <v>8.3</v>
      </c>
      <c r="J316" s="83">
        <v>1516.48</v>
      </c>
      <c r="K316" s="82">
        <v>8.3</v>
      </c>
      <c r="L316" s="83">
        <v>1516.48</v>
      </c>
      <c r="M316" s="84">
        <f t="shared" si="21"/>
        <v>0.0054732010972779075</v>
      </c>
      <c r="N316" s="85">
        <v>310.87</v>
      </c>
      <c r="O316" s="156">
        <f t="shared" si="22"/>
        <v>1.701454025110783</v>
      </c>
      <c r="P316" s="156">
        <f t="shared" si="23"/>
        <v>328.3920658366745</v>
      </c>
      <c r="Q316" s="168">
        <f t="shared" si="24"/>
        <v>102.087241506647</v>
      </c>
    </row>
    <row r="317" spans="1:17" s="17" customFormat="1" ht="11.25">
      <c r="A317" s="190"/>
      <c r="B317" s="80" t="s">
        <v>308</v>
      </c>
      <c r="C317" s="81" t="s">
        <v>730</v>
      </c>
      <c r="D317" s="80">
        <v>22</v>
      </c>
      <c r="E317" s="80" t="s">
        <v>189</v>
      </c>
      <c r="F317" s="82">
        <f>G317+H317+I317</f>
        <v>12.692</v>
      </c>
      <c r="G317" s="82">
        <v>2.239</v>
      </c>
      <c r="H317" s="82">
        <v>3.52</v>
      </c>
      <c r="I317" s="82">
        <v>6.933</v>
      </c>
      <c r="J317" s="83">
        <v>1263.23</v>
      </c>
      <c r="K317" s="82">
        <f>I317</f>
        <v>6.933</v>
      </c>
      <c r="L317" s="83">
        <f>J317</f>
        <v>1263.23</v>
      </c>
      <c r="M317" s="84">
        <f t="shared" si="21"/>
        <v>0.005488311708873285</v>
      </c>
      <c r="N317" s="85">
        <v>334.3</v>
      </c>
      <c r="O317" s="156">
        <f t="shared" si="22"/>
        <v>1.834742604276339</v>
      </c>
      <c r="P317" s="156">
        <f t="shared" si="23"/>
        <v>329.29870253239704</v>
      </c>
      <c r="Q317" s="168">
        <f t="shared" si="24"/>
        <v>110.08455625658034</v>
      </c>
    </row>
    <row r="318" spans="1:17" s="17" customFormat="1" ht="11.25">
      <c r="A318" s="190"/>
      <c r="B318" s="80" t="s">
        <v>599</v>
      </c>
      <c r="C318" s="87" t="s">
        <v>571</v>
      </c>
      <c r="D318" s="88">
        <v>40</v>
      </c>
      <c r="E318" s="88">
        <v>1987</v>
      </c>
      <c r="F318" s="82">
        <v>23.812</v>
      </c>
      <c r="G318" s="82">
        <v>5.56683</v>
      </c>
      <c r="H318" s="82">
        <v>6.4</v>
      </c>
      <c r="I318" s="82">
        <v>11.84517</v>
      </c>
      <c r="J318" s="83">
        <v>2155.01</v>
      </c>
      <c r="K318" s="82">
        <f>+I318</f>
        <v>11.84517</v>
      </c>
      <c r="L318" s="83">
        <v>2155.01</v>
      </c>
      <c r="M318" s="84">
        <f t="shared" si="21"/>
        <v>0.005496573101748947</v>
      </c>
      <c r="N318" s="85">
        <v>269.557</v>
      </c>
      <c r="O318" s="156">
        <f t="shared" si="22"/>
        <v>1.481639755588141</v>
      </c>
      <c r="P318" s="156">
        <f t="shared" si="23"/>
        <v>329.79438610493685</v>
      </c>
      <c r="Q318" s="168">
        <f t="shared" si="24"/>
        <v>88.89838533528847</v>
      </c>
    </row>
    <row r="319" spans="1:17" s="17" customFormat="1" ht="11.25">
      <c r="A319" s="190"/>
      <c r="B319" s="80" t="s">
        <v>362</v>
      </c>
      <c r="C319" s="81" t="s">
        <v>731</v>
      </c>
      <c r="D319" s="80">
        <v>55</v>
      </c>
      <c r="E319" s="80">
        <v>1969</v>
      </c>
      <c r="F319" s="82">
        <v>19.619</v>
      </c>
      <c r="G319" s="82">
        <v>5.249</v>
      </c>
      <c r="H319" s="82">
        <v>0.5</v>
      </c>
      <c r="I319" s="82">
        <v>13.87</v>
      </c>
      <c r="J319" s="83">
        <v>2521.17</v>
      </c>
      <c r="K319" s="82">
        <v>13.87</v>
      </c>
      <c r="L319" s="83">
        <v>2521.17</v>
      </c>
      <c r="M319" s="84">
        <f t="shared" si="21"/>
        <v>0.005501414026027598</v>
      </c>
      <c r="N319" s="85">
        <v>252.55</v>
      </c>
      <c r="O319" s="156">
        <f t="shared" si="22"/>
        <v>1.38938211227327</v>
      </c>
      <c r="P319" s="156">
        <f t="shared" si="23"/>
        <v>330.0848415616559</v>
      </c>
      <c r="Q319" s="168">
        <f t="shared" si="24"/>
        <v>83.3629267363962</v>
      </c>
    </row>
    <row r="320" spans="1:17" s="17" customFormat="1" ht="11.25">
      <c r="A320" s="190"/>
      <c r="B320" s="80" t="s">
        <v>87</v>
      </c>
      <c r="C320" s="81" t="s">
        <v>80</v>
      </c>
      <c r="D320" s="80">
        <v>30</v>
      </c>
      <c r="E320" s="80">
        <v>1985</v>
      </c>
      <c r="F320" s="82">
        <v>18.2101</v>
      </c>
      <c r="G320" s="82">
        <v>4.3579</v>
      </c>
      <c r="H320" s="82">
        <v>3</v>
      </c>
      <c r="I320" s="82">
        <v>10.8522</v>
      </c>
      <c r="J320" s="83">
        <v>1968.55</v>
      </c>
      <c r="K320" s="82">
        <v>10.8523</v>
      </c>
      <c r="L320" s="83">
        <v>1968.55</v>
      </c>
      <c r="M320" s="84">
        <f t="shared" si="21"/>
        <v>0.00551283939955805</v>
      </c>
      <c r="N320" s="85">
        <v>247.321</v>
      </c>
      <c r="O320" s="156">
        <f t="shared" si="22"/>
        <v>1.3634409531380964</v>
      </c>
      <c r="P320" s="156">
        <f t="shared" si="23"/>
        <v>330.77036397348303</v>
      </c>
      <c r="Q320" s="168">
        <f t="shared" si="24"/>
        <v>81.8064571882858</v>
      </c>
    </row>
    <row r="321" spans="1:17" s="17" customFormat="1" ht="11.25">
      <c r="A321" s="190"/>
      <c r="B321" s="80" t="s">
        <v>624</v>
      </c>
      <c r="C321" s="81" t="s">
        <v>614</v>
      </c>
      <c r="D321" s="80">
        <v>36</v>
      </c>
      <c r="E321" s="80" t="s">
        <v>189</v>
      </c>
      <c r="F321" s="82">
        <f>G321+H321+I321</f>
        <v>21.436999999999998</v>
      </c>
      <c r="G321" s="82">
        <v>2.907</v>
      </c>
      <c r="H321" s="82">
        <v>5.952</v>
      </c>
      <c r="I321" s="82">
        <v>12.578</v>
      </c>
      <c r="J321" s="83">
        <v>2354.69</v>
      </c>
      <c r="K321" s="82">
        <v>11.428</v>
      </c>
      <c r="L321" s="83">
        <v>2070.59</v>
      </c>
      <c r="M321" s="84">
        <f t="shared" si="21"/>
        <v>0.005519199841591044</v>
      </c>
      <c r="N321" s="85">
        <v>201.98</v>
      </c>
      <c r="O321" s="156">
        <f t="shared" si="22"/>
        <v>1.114767984004559</v>
      </c>
      <c r="P321" s="156">
        <f t="shared" si="23"/>
        <v>331.1519904954626</v>
      </c>
      <c r="Q321" s="168">
        <f t="shared" si="24"/>
        <v>66.88607904027353</v>
      </c>
    </row>
    <row r="322" spans="1:17" s="17" customFormat="1" ht="11.25">
      <c r="A322" s="190"/>
      <c r="B322" s="80" t="s">
        <v>455</v>
      </c>
      <c r="C322" s="86" t="s">
        <v>430</v>
      </c>
      <c r="D322" s="86">
        <v>40</v>
      </c>
      <c r="E322" s="80">
        <v>1990</v>
      </c>
      <c r="F322" s="82">
        <f>I322+H322+G322</f>
        <v>21.003000000000004</v>
      </c>
      <c r="G322" s="82">
        <v>2.193</v>
      </c>
      <c r="H322" s="82">
        <v>6.4</v>
      </c>
      <c r="I322" s="82">
        <v>12.41</v>
      </c>
      <c r="J322" s="83">
        <v>2247.83</v>
      </c>
      <c r="K322" s="82">
        <v>12.41</v>
      </c>
      <c r="L322" s="83">
        <v>2247.83</v>
      </c>
      <c r="M322" s="84">
        <f t="shared" si="21"/>
        <v>0.005520880137732836</v>
      </c>
      <c r="N322" s="85">
        <v>236.3</v>
      </c>
      <c r="O322" s="156">
        <f t="shared" si="22"/>
        <v>1.3045839765462692</v>
      </c>
      <c r="P322" s="156">
        <f t="shared" si="23"/>
        <v>331.25280826397017</v>
      </c>
      <c r="Q322" s="168">
        <f t="shared" si="24"/>
        <v>78.27503859277616</v>
      </c>
    </row>
    <row r="323" spans="1:17" s="17" customFormat="1" ht="11.25">
      <c r="A323" s="190"/>
      <c r="B323" s="80" t="s">
        <v>362</v>
      </c>
      <c r="C323" s="81" t="s">
        <v>732</v>
      </c>
      <c r="D323" s="80">
        <v>30</v>
      </c>
      <c r="E323" s="80">
        <v>1982</v>
      </c>
      <c r="F323" s="82">
        <v>16.481</v>
      </c>
      <c r="G323" s="82">
        <v>3.282</v>
      </c>
      <c r="H323" s="82">
        <v>4.8</v>
      </c>
      <c r="I323" s="82">
        <v>8.399</v>
      </c>
      <c r="J323" s="83">
        <v>1518.3</v>
      </c>
      <c r="K323" s="82">
        <v>8.399</v>
      </c>
      <c r="L323" s="83">
        <v>1518.3</v>
      </c>
      <c r="M323" s="84">
        <f t="shared" si="21"/>
        <v>0.0055318448264506355</v>
      </c>
      <c r="N323" s="85">
        <v>252.55</v>
      </c>
      <c r="O323" s="156">
        <f t="shared" si="22"/>
        <v>1.397067410920108</v>
      </c>
      <c r="P323" s="156">
        <f t="shared" si="23"/>
        <v>331.9106895870381</v>
      </c>
      <c r="Q323" s="168">
        <f t="shared" si="24"/>
        <v>83.82404465520648</v>
      </c>
    </row>
    <row r="324" spans="1:17" s="17" customFormat="1" ht="11.25">
      <c r="A324" s="190"/>
      <c r="B324" s="80" t="s">
        <v>599</v>
      </c>
      <c r="C324" s="87" t="s">
        <v>572</v>
      </c>
      <c r="D324" s="88">
        <v>32</v>
      </c>
      <c r="E324" s="88">
        <v>1986</v>
      </c>
      <c r="F324" s="82">
        <v>24.807</v>
      </c>
      <c r="G324" s="82">
        <v>6.454356</v>
      </c>
      <c r="H324" s="82">
        <v>7.68</v>
      </c>
      <c r="I324" s="82">
        <v>10.672647</v>
      </c>
      <c r="J324" s="83">
        <v>1927.93</v>
      </c>
      <c r="K324" s="82">
        <f>+I324</f>
        <v>10.672647</v>
      </c>
      <c r="L324" s="83">
        <v>1927.93</v>
      </c>
      <c r="M324" s="84">
        <f t="shared" si="21"/>
        <v>0.005535806279273625</v>
      </c>
      <c r="N324" s="85">
        <v>269.557</v>
      </c>
      <c r="O324" s="156">
        <f t="shared" si="22"/>
        <v>1.4922153332221606</v>
      </c>
      <c r="P324" s="156">
        <f t="shared" si="23"/>
        <v>332.1483767564175</v>
      </c>
      <c r="Q324" s="168">
        <f t="shared" si="24"/>
        <v>89.53291999332964</v>
      </c>
    </row>
    <row r="325" spans="1:17" s="17" customFormat="1" ht="11.25">
      <c r="A325" s="190"/>
      <c r="B325" s="80" t="s">
        <v>286</v>
      </c>
      <c r="C325" s="96" t="s">
        <v>733</v>
      </c>
      <c r="D325" s="97">
        <v>108</v>
      </c>
      <c r="E325" s="92" t="s">
        <v>189</v>
      </c>
      <c r="F325" s="98">
        <v>37.53</v>
      </c>
      <c r="G325" s="98">
        <v>5.91</v>
      </c>
      <c r="H325" s="98">
        <v>17.28</v>
      </c>
      <c r="I325" s="98">
        <v>14.34</v>
      </c>
      <c r="J325" s="99">
        <v>2582.32</v>
      </c>
      <c r="K325" s="98">
        <v>14.34</v>
      </c>
      <c r="L325" s="99">
        <v>2582.32</v>
      </c>
      <c r="M325" s="100">
        <v>0.005553146008240651</v>
      </c>
      <c r="N325" s="95">
        <v>220.4</v>
      </c>
      <c r="O325" s="157">
        <v>1.2239133802162396</v>
      </c>
      <c r="P325" s="157">
        <v>333.18876049443907</v>
      </c>
      <c r="Q325" s="169">
        <v>73.43480281297438</v>
      </c>
    </row>
    <row r="326" spans="1:17" s="17" customFormat="1" ht="11.25">
      <c r="A326" s="190"/>
      <c r="B326" s="80" t="s">
        <v>87</v>
      </c>
      <c r="C326" s="81" t="s">
        <v>81</v>
      </c>
      <c r="D326" s="80">
        <v>30</v>
      </c>
      <c r="E326" s="80">
        <v>1981</v>
      </c>
      <c r="F326" s="82">
        <v>13.5836</v>
      </c>
      <c r="G326" s="82">
        <v>1.789</v>
      </c>
      <c r="H326" s="82">
        <v>3</v>
      </c>
      <c r="I326" s="82">
        <v>8.7946</v>
      </c>
      <c r="J326" s="83">
        <v>1573.75</v>
      </c>
      <c r="K326" s="82">
        <v>8.7946</v>
      </c>
      <c r="L326" s="83">
        <v>1573.75</v>
      </c>
      <c r="M326" s="84">
        <f aca="true" t="shared" si="25" ref="M326:M332">K326/L326</f>
        <v>0.005588308181096109</v>
      </c>
      <c r="N326" s="85">
        <v>247.321</v>
      </c>
      <c r="O326" s="156">
        <f aca="true" t="shared" si="26" ref="O326:O332">M326*N326</f>
        <v>1.3821059676568708</v>
      </c>
      <c r="P326" s="156">
        <f aca="true" t="shared" si="27" ref="P326:P332">M326*60*1000</f>
        <v>335.2984908657665</v>
      </c>
      <c r="Q326" s="168">
        <f aca="true" t="shared" si="28" ref="Q326:Q332">P326*N326/1000</f>
        <v>82.92635805941224</v>
      </c>
    </row>
    <row r="327" spans="1:17" s="17" customFormat="1" ht="11.25">
      <c r="A327" s="190"/>
      <c r="B327" s="80" t="s">
        <v>540</v>
      </c>
      <c r="C327" s="81" t="s">
        <v>520</v>
      </c>
      <c r="D327" s="80"/>
      <c r="E327" s="80">
        <v>1972</v>
      </c>
      <c r="F327" s="82">
        <v>30.253001</v>
      </c>
      <c r="G327" s="82">
        <v>5.276414</v>
      </c>
      <c r="H327" s="82">
        <v>9.6</v>
      </c>
      <c r="I327" s="82">
        <v>15.376587</v>
      </c>
      <c r="J327" s="83">
        <v>2732.36</v>
      </c>
      <c r="K327" s="82">
        <f>I327</f>
        <v>15.376587</v>
      </c>
      <c r="L327" s="83">
        <f>J327</f>
        <v>2732.36</v>
      </c>
      <c r="M327" s="84">
        <f t="shared" si="25"/>
        <v>0.005627584578898827</v>
      </c>
      <c r="N327" s="85">
        <v>213.53</v>
      </c>
      <c r="O327" s="156">
        <f t="shared" si="26"/>
        <v>1.2016581351322666</v>
      </c>
      <c r="P327" s="156">
        <f t="shared" si="27"/>
        <v>337.65507473392967</v>
      </c>
      <c r="Q327" s="168">
        <f t="shared" si="28"/>
        <v>72.09948810793601</v>
      </c>
    </row>
    <row r="328" spans="1:17" s="17" customFormat="1" ht="11.25">
      <c r="A328" s="190"/>
      <c r="B328" s="80" t="s">
        <v>215</v>
      </c>
      <c r="C328" s="81" t="s">
        <v>202</v>
      </c>
      <c r="D328" s="80">
        <v>38</v>
      </c>
      <c r="E328" s="80">
        <v>1990</v>
      </c>
      <c r="F328" s="82">
        <v>22.46</v>
      </c>
      <c r="G328" s="82">
        <v>4.69</v>
      </c>
      <c r="H328" s="82">
        <v>5.84</v>
      </c>
      <c r="I328" s="82">
        <f>F328-G328-H328</f>
        <v>11.93</v>
      </c>
      <c r="J328" s="83">
        <v>2118.57</v>
      </c>
      <c r="K328" s="82">
        <f>I328/J328*L328</f>
        <v>11.934110744511628</v>
      </c>
      <c r="L328" s="83">
        <v>2119.3</v>
      </c>
      <c r="M328" s="84">
        <f t="shared" si="25"/>
        <v>0.005631156865244008</v>
      </c>
      <c r="N328" s="85">
        <v>278.71</v>
      </c>
      <c r="O328" s="156">
        <f t="shared" si="26"/>
        <v>1.5694597299121575</v>
      </c>
      <c r="P328" s="156">
        <f t="shared" si="27"/>
        <v>337.86941191464047</v>
      </c>
      <c r="Q328" s="168">
        <f t="shared" si="28"/>
        <v>94.16758379472944</v>
      </c>
    </row>
    <row r="329" spans="1:17" s="17" customFormat="1" ht="11.25">
      <c r="A329" s="190"/>
      <c r="B329" s="80" t="s">
        <v>87</v>
      </c>
      <c r="C329" s="81" t="s">
        <v>82</v>
      </c>
      <c r="D329" s="80">
        <v>56</v>
      </c>
      <c r="E329" s="80">
        <v>1990</v>
      </c>
      <c r="F329" s="82">
        <v>41.2039</v>
      </c>
      <c r="G329" s="82">
        <v>13.4724</v>
      </c>
      <c r="H329" s="82">
        <v>7.84</v>
      </c>
      <c r="I329" s="82">
        <v>19.8915</v>
      </c>
      <c r="J329" s="83">
        <v>3519.7</v>
      </c>
      <c r="K329" s="82">
        <v>19.8915</v>
      </c>
      <c r="L329" s="83">
        <v>3519.7</v>
      </c>
      <c r="M329" s="84">
        <f t="shared" si="25"/>
        <v>0.005651475978066313</v>
      </c>
      <c r="N329" s="85">
        <v>247.321</v>
      </c>
      <c r="O329" s="156">
        <f t="shared" si="26"/>
        <v>1.3977286903713386</v>
      </c>
      <c r="P329" s="156">
        <f t="shared" si="27"/>
        <v>339.0885586839788</v>
      </c>
      <c r="Q329" s="168">
        <f t="shared" si="28"/>
        <v>83.86372142228034</v>
      </c>
    </row>
    <row r="330" spans="1:17" s="17" customFormat="1" ht="11.25">
      <c r="A330" s="190"/>
      <c r="B330" s="80" t="s">
        <v>362</v>
      </c>
      <c r="C330" s="81" t="s">
        <v>734</v>
      </c>
      <c r="D330" s="80">
        <v>64</v>
      </c>
      <c r="E330" s="80">
        <v>1986</v>
      </c>
      <c r="F330" s="82">
        <v>44.643</v>
      </c>
      <c r="G330" s="82">
        <v>8.611</v>
      </c>
      <c r="H330" s="82">
        <v>10.16</v>
      </c>
      <c r="I330" s="82">
        <v>25.872</v>
      </c>
      <c r="J330" s="83">
        <v>4554.52</v>
      </c>
      <c r="K330" s="82">
        <v>25.872</v>
      </c>
      <c r="L330" s="83">
        <v>4554.52</v>
      </c>
      <c r="M330" s="84">
        <f t="shared" si="25"/>
        <v>0.005680510789281856</v>
      </c>
      <c r="N330" s="85">
        <v>252.55</v>
      </c>
      <c r="O330" s="156">
        <f t="shared" si="26"/>
        <v>1.4346129998331327</v>
      </c>
      <c r="P330" s="156">
        <f t="shared" si="27"/>
        <v>340.8306473569113</v>
      </c>
      <c r="Q330" s="168">
        <f t="shared" si="28"/>
        <v>86.07677998998794</v>
      </c>
    </row>
    <row r="331" spans="1:17" s="17" customFormat="1" ht="11.25">
      <c r="A331" s="190"/>
      <c r="B331" s="80" t="s">
        <v>330</v>
      </c>
      <c r="C331" s="91" t="s">
        <v>318</v>
      </c>
      <c r="D331" s="92">
        <v>45</v>
      </c>
      <c r="E331" s="92">
        <v>1967</v>
      </c>
      <c r="F331" s="93">
        <f>SUM(G331+H331+I331)</f>
        <v>19.5</v>
      </c>
      <c r="G331" s="93">
        <v>2.3</v>
      </c>
      <c r="H331" s="93">
        <v>6.4</v>
      </c>
      <c r="I331" s="93">
        <v>10.8</v>
      </c>
      <c r="J331" s="94">
        <v>1880.44</v>
      </c>
      <c r="K331" s="93">
        <v>10.4</v>
      </c>
      <c r="L331" s="94">
        <v>1824.76</v>
      </c>
      <c r="M331" s="84">
        <f t="shared" si="25"/>
        <v>0.005699379644446393</v>
      </c>
      <c r="N331" s="95">
        <v>227</v>
      </c>
      <c r="O331" s="156">
        <f t="shared" si="26"/>
        <v>1.2937591792893313</v>
      </c>
      <c r="P331" s="156">
        <f t="shared" si="27"/>
        <v>341.9627786667836</v>
      </c>
      <c r="Q331" s="168">
        <f t="shared" si="28"/>
        <v>77.62555075735987</v>
      </c>
    </row>
    <row r="332" spans="1:17" s="17" customFormat="1" ht="11.25">
      <c r="A332" s="190"/>
      <c r="B332" s="80" t="s">
        <v>87</v>
      </c>
      <c r="C332" s="81" t="s">
        <v>83</v>
      </c>
      <c r="D332" s="80">
        <v>47</v>
      </c>
      <c r="E332" s="80">
        <v>1960</v>
      </c>
      <c r="F332" s="82">
        <v>19.1249</v>
      </c>
      <c r="G332" s="82">
        <v>7.5641</v>
      </c>
      <c r="H332" s="82">
        <v>0.48</v>
      </c>
      <c r="I332" s="82">
        <v>11.0808</v>
      </c>
      <c r="J332" s="83">
        <v>1937.45</v>
      </c>
      <c r="K332" s="82">
        <v>11.0808</v>
      </c>
      <c r="L332" s="83">
        <v>1937.45</v>
      </c>
      <c r="M332" s="84">
        <f t="shared" si="25"/>
        <v>0.005719270174714186</v>
      </c>
      <c r="N332" s="85">
        <v>247.321</v>
      </c>
      <c r="O332" s="156">
        <f t="shared" si="26"/>
        <v>1.4144956188804871</v>
      </c>
      <c r="P332" s="156">
        <f t="shared" si="27"/>
        <v>343.1562104828512</v>
      </c>
      <c r="Q332" s="168">
        <f t="shared" si="28"/>
        <v>84.86973713282923</v>
      </c>
    </row>
    <row r="333" spans="1:17" s="17" customFormat="1" ht="11.25">
      <c r="A333" s="190"/>
      <c r="B333" s="80" t="s">
        <v>286</v>
      </c>
      <c r="C333" s="96" t="s">
        <v>735</v>
      </c>
      <c r="D333" s="97">
        <v>107</v>
      </c>
      <c r="E333" s="92" t="s">
        <v>189</v>
      </c>
      <c r="F333" s="98">
        <v>38.33</v>
      </c>
      <c r="G333" s="98">
        <v>5.98</v>
      </c>
      <c r="H333" s="98">
        <v>17.28</v>
      </c>
      <c r="I333" s="98">
        <v>15.07</v>
      </c>
      <c r="J333" s="99">
        <v>2632.02</v>
      </c>
      <c r="K333" s="98">
        <v>14.95</v>
      </c>
      <c r="L333" s="99">
        <v>2611.68</v>
      </c>
      <c r="M333" s="100">
        <v>0.005724284751577529</v>
      </c>
      <c r="N333" s="95">
        <v>220.4</v>
      </c>
      <c r="O333" s="157">
        <v>1.2616323592476875</v>
      </c>
      <c r="P333" s="157">
        <v>343.45708509465175</v>
      </c>
      <c r="Q333" s="169">
        <v>75.69794155486125</v>
      </c>
    </row>
    <row r="334" spans="1:17" s="17" customFormat="1" ht="11.25">
      <c r="A334" s="190"/>
      <c r="B334" s="80" t="s">
        <v>215</v>
      </c>
      <c r="C334" s="81" t="s">
        <v>201</v>
      </c>
      <c r="D334" s="80">
        <v>47</v>
      </c>
      <c r="E334" s="80">
        <v>1979</v>
      </c>
      <c r="F334" s="82">
        <v>31.56</v>
      </c>
      <c r="G334" s="82">
        <v>6.72</v>
      </c>
      <c r="H334" s="82">
        <v>7.78</v>
      </c>
      <c r="I334" s="82">
        <f>F334-G334-H334</f>
        <v>17.06</v>
      </c>
      <c r="J334" s="83">
        <v>2974.59</v>
      </c>
      <c r="K334" s="82">
        <f>I334/J334*L334</f>
        <v>16.735442531575778</v>
      </c>
      <c r="L334" s="83">
        <v>2918</v>
      </c>
      <c r="M334" s="84">
        <f aca="true" t="shared" si="29" ref="M334:M342">K334/L334</f>
        <v>0.005735244184912878</v>
      </c>
      <c r="N334" s="85">
        <v>278.71</v>
      </c>
      <c r="O334" s="156">
        <f aca="true" t="shared" si="30" ref="O334:O342">M334*N334</f>
        <v>1.598469906777068</v>
      </c>
      <c r="P334" s="156">
        <f aca="true" t="shared" si="31" ref="P334:P342">M334*60*1000</f>
        <v>344.1146510947727</v>
      </c>
      <c r="Q334" s="168">
        <f aca="true" t="shared" si="32" ref="Q334:Q342">P334*N334/1000</f>
        <v>95.90819440662408</v>
      </c>
    </row>
    <row r="335" spans="1:17" s="17" customFormat="1" ht="11.25">
      <c r="A335" s="190"/>
      <c r="B335" s="80" t="s">
        <v>624</v>
      </c>
      <c r="C335" s="81" t="s">
        <v>605</v>
      </c>
      <c r="D335" s="80">
        <v>18</v>
      </c>
      <c r="E335" s="80" t="s">
        <v>189</v>
      </c>
      <c r="F335" s="82">
        <f>G335+H335+I335</f>
        <v>3.734</v>
      </c>
      <c r="G335" s="82">
        <v>0</v>
      </c>
      <c r="H335" s="82">
        <v>0</v>
      </c>
      <c r="I335" s="82">
        <v>3.734</v>
      </c>
      <c r="J335" s="83">
        <v>651.05</v>
      </c>
      <c r="K335" s="82">
        <v>3.734</v>
      </c>
      <c r="L335" s="83">
        <v>651.05</v>
      </c>
      <c r="M335" s="84">
        <f t="shared" si="29"/>
        <v>0.00573535058751248</v>
      </c>
      <c r="N335" s="85">
        <v>201.98</v>
      </c>
      <c r="O335" s="156">
        <f t="shared" si="30"/>
        <v>1.1584261116657706</v>
      </c>
      <c r="P335" s="156">
        <f t="shared" si="31"/>
        <v>344.1210352507488</v>
      </c>
      <c r="Q335" s="168">
        <f t="shared" si="32"/>
        <v>69.50556669994624</v>
      </c>
    </row>
    <row r="336" spans="1:17" s="17" customFormat="1" ht="11.25">
      <c r="A336" s="190"/>
      <c r="B336" s="80" t="s">
        <v>644</v>
      </c>
      <c r="C336" s="81" t="s">
        <v>628</v>
      </c>
      <c r="D336" s="80">
        <v>30</v>
      </c>
      <c r="E336" s="80">
        <v>1989</v>
      </c>
      <c r="F336" s="82">
        <v>16.312</v>
      </c>
      <c r="G336" s="82">
        <v>2.4</v>
      </c>
      <c r="H336" s="82">
        <v>4.7</v>
      </c>
      <c r="I336" s="82">
        <v>9.2</v>
      </c>
      <c r="J336" s="83">
        <v>1599.16</v>
      </c>
      <c r="K336" s="82">
        <v>9.2</v>
      </c>
      <c r="L336" s="83">
        <v>1599.16</v>
      </c>
      <c r="M336" s="84">
        <f t="shared" si="29"/>
        <v>0.005753020335676229</v>
      </c>
      <c r="N336" s="85">
        <v>310.87</v>
      </c>
      <c r="O336" s="156">
        <f t="shared" si="30"/>
        <v>1.7884414317516695</v>
      </c>
      <c r="P336" s="156">
        <f t="shared" si="31"/>
        <v>345.1812201405737</v>
      </c>
      <c r="Q336" s="168">
        <f t="shared" si="32"/>
        <v>107.30648590510016</v>
      </c>
    </row>
    <row r="337" spans="1:17" s="17" customFormat="1" ht="11.25">
      <c r="A337" s="190"/>
      <c r="B337" s="80" t="s">
        <v>599</v>
      </c>
      <c r="C337" s="87" t="s">
        <v>573</v>
      </c>
      <c r="D337" s="88">
        <v>22</v>
      </c>
      <c r="E337" s="88" t="s">
        <v>189</v>
      </c>
      <c r="F337" s="82">
        <v>13.577</v>
      </c>
      <c r="G337" s="82">
        <v>3.205452</v>
      </c>
      <c r="H337" s="82">
        <v>3.52</v>
      </c>
      <c r="I337" s="82">
        <v>6.851548</v>
      </c>
      <c r="J337" s="83">
        <v>1186.65</v>
      </c>
      <c r="K337" s="82">
        <f>+I337</f>
        <v>6.851548</v>
      </c>
      <c r="L337" s="83">
        <v>1186.65</v>
      </c>
      <c r="M337" s="84">
        <f t="shared" si="29"/>
        <v>0.005773857497998567</v>
      </c>
      <c r="N337" s="85">
        <v>269.557</v>
      </c>
      <c r="O337" s="156">
        <f t="shared" si="30"/>
        <v>1.5563837055879999</v>
      </c>
      <c r="P337" s="156">
        <f t="shared" si="31"/>
        <v>346.43144987991406</v>
      </c>
      <c r="Q337" s="168">
        <f t="shared" si="32"/>
        <v>93.38302233527999</v>
      </c>
    </row>
    <row r="338" spans="1:17" s="17" customFormat="1" ht="11.25">
      <c r="A338" s="190"/>
      <c r="B338" s="80" t="s">
        <v>87</v>
      </c>
      <c r="C338" s="81" t="s">
        <v>71</v>
      </c>
      <c r="D338" s="80">
        <v>60</v>
      </c>
      <c r="E338" s="80">
        <v>1983</v>
      </c>
      <c r="F338" s="82">
        <v>35.6055</v>
      </c>
      <c r="G338" s="82">
        <v>11.1158</v>
      </c>
      <c r="H338" s="82">
        <v>6</v>
      </c>
      <c r="I338" s="82">
        <v>18.4897</v>
      </c>
      <c r="J338" s="83">
        <v>3154.39</v>
      </c>
      <c r="K338" s="82">
        <v>18.4897</v>
      </c>
      <c r="L338" s="83">
        <v>3154.39</v>
      </c>
      <c r="M338" s="84">
        <f t="shared" si="29"/>
        <v>0.00586157704025184</v>
      </c>
      <c r="N338" s="85">
        <v>247.321</v>
      </c>
      <c r="O338" s="156">
        <f t="shared" si="30"/>
        <v>1.4496910951721254</v>
      </c>
      <c r="P338" s="156">
        <f t="shared" si="31"/>
        <v>351.6946224151104</v>
      </c>
      <c r="Q338" s="168">
        <f t="shared" si="32"/>
        <v>86.98146571032753</v>
      </c>
    </row>
    <row r="339" spans="1:17" s="17" customFormat="1" ht="11.25">
      <c r="A339" s="190"/>
      <c r="B339" s="80" t="s">
        <v>599</v>
      </c>
      <c r="C339" s="81" t="s">
        <v>590</v>
      </c>
      <c r="D339" s="80">
        <v>13</v>
      </c>
      <c r="E339" s="80" t="s">
        <v>189</v>
      </c>
      <c r="F339" s="82">
        <v>2.36</v>
      </c>
      <c r="G339" s="82">
        <v>0</v>
      </c>
      <c r="H339" s="82">
        <v>0</v>
      </c>
      <c r="I339" s="82">
        <v>2.36</v>
      </c>
      <c r="J339" s="83">
        <v>397.64</v>
      </c>
      <c r="K339" s="82">
        <f>+I339</f>
        <v>2.36</v>
      </c>
      <c r="L339" s="83">
        <v>397.64</v>
      </c>
      <c r="M339" s="84">
        <f t="shared" si="29"/>
        <v>0.005935016597927774</v>
      </c>
      <c r="N339" s="85">
        <v>269.557</v>
      </c>
      <c r="O339" s="156">
        <f t="shared" si="30"/>
        <v>1.599825269087617</v>
      </c>
      <c r="P339" s="156">
        <f t="shared" si="31"/>
        <v>356.1009958756664</v>
      </c>
      <c r="Q339" s="168">
        <f t="shared" si="32"/>
        <v>95.98951614525701</v>
      </c>
    </row>
    <row r="340" spans="1:17" s="17" customFormat="1" ht="11.25">
      <c r="A340" s="190"/>
      <c r="B340" s="80" t="s">
        <v>362</v>
      </c>
      <c r="C340" s="81" t="s">
        <v>736</v>
      </c>
      <c r="D340" s="80">
        <v>30</v>
      </c>
      <c r="E340" s="80">
        <v>1991</v>
      </c>
      <c r="F340" s="82">
        <v>16.78</v>
      </c>
      <c r="G340" s="82">
        <v>3</v>
      </c>
      <c r="H340" s="82">
        <v>4.8</v>
      </c>
      <c r="I340" s="82">
        <v>8.98</v>
      </c>
      <c r="J340" s="83">
        <v>1510.78</v>
      </c>
      <c r="K340" s="82">
        <v>8.98</v>
      </c>
      <c r="L340" s="83">
        <v>1510.78</v>
      </c>
      <c r="M340" s="84">
        <f t="shared" si="29"/>
        <v>0.005943949483048492</v>
      </c>
      <c r="N340" s="85">
        <v>252.55</v>
      </c>
      <c r="O340" s="156">
        <f t="shared" si="30"/>
        <v>1.5011444419438968</v>
      </c>
      <c r="P340" s="156">
        <f t="shared" si="31"/>
        <v>356.63696898290954</v>
      </c>
      <c r="Q340" s="168">
        <f t="shared" si="32"/>
        <v>90.06866651663381</v>
      </c>
    </row>
    <row r="341" spans="1:17" s="17" customFormat="1" ht="11.25">
      <c r="A341" s="190"/>
      <c r="B341" s="80" t="s">
        <v>330</v>
      </c>
      <c r="C341" s="91" t="s">
        <v>314</v>
      </c>
      <c r="D341" s="92">
        <v>50</v>
      </c>
      <c r="E341" s="92">
        <v>1973</v>
      </c>
      <c r="F341" s="93">
        <f>SUM(G341+H341+I341)</f>
        <v>25.3</v>
      </c>
      <c r="G341" s="93">
        <v>2.5</v>
      </c>
      <c r="H341" s="93">
        <v>7.8</v>
      </c>
      <c r="I341" s="93">
        <v>15</v>
      </c>
      <c r="J341" s="94">
        <v>2510.22</v>
      </c>
      <c r="K341" s="93">
        <v>15</v>
      </c>
      <c r="L341" s="94">
        <v>2510.2</v>
      </c>
      <c r="M341" s="84">
        <f t="shared" si="29"/>
        <v>0.005975619472551989</v>
      </c>
      <c r="N341" s="95">
        <v>227</v>
      </c>
      <c r="O341" s="156">
        <f t="shared" si="30"/>
        <v>1.3564656202693015</v>
      </c>
      <c r="P341" s="156">
        <f t="shared" si="31"/>
        <v>358.53716835311934</v>
      </c>
      <c r="Q341" s="168">
        <f t="shared" si="32"/>
        <v>81.38793721615808</v>
      </c>
    </row>
    <row r="342" spans="1:17" s="17" customFormat="1" ht="11.25">
      <c r="A342" s="190"/>
      <c r="B342" s="80" t="s">
        <v>599</v>
      </c>
      <c r="C342" s="87" t="s">
        <v>574</v>
      </c>
      <c r="D342" s="88">
        <v>88</v>
      </c>
      <c r="E342" s="88">
        <v>1986</v>
      </c>
      <c r="F342" s="82">
        <v>64.214</v>
      </c>
      <c r="G342" s="82">
        <v>13.603482</v>
      </c>
      <c r="H342" s="82">
        <v>19.52</v>
      </c>
      <c r="I342" s="82">
        <v>31.09052</v>
      </c>
      <c r="J342" s="83">
        <v>5195.53</v>
      </c>
      <c r="K342" s="82">
        <f>+I342</f>
        <v>31.09052</v>
      </c>
      <c r="L342" s="83">
        <v>5195.53</v>
      </c>
      <c r="M342" s="84">
        <f t="shared" si="29"/>
        <v>0.0059840901698190565</v>
      </c>
      <c r="N342" s="85">
        <v>269.557</v>
      </c>
      <c r="O342" s="156">
        <f t="shared" si="30"/>
        <v>1.6130533939059155</v>
      </c>
      <c r="P342" s="156">
        <f t="shared" si="31"/>
        <v>359.04541018914335</v>
      </c>
      <c r="Q342" s="168">
        <f t="shared" si="32"/>
        <v>96.78320363435492</v>
      </c>
    </row>
    <row r="343" spans="1:17" s="17" customFormat="1" ht="11.25">
      <c r="A343" s="190"/>
      <c r="B343" s="80" t="s">
        <v>286</v>
      </c>
      <c r="C343" s="96" t="s">
        <v>737</v>
      </c>
      <c r="D343" s="97">
        <v>22</v>
      </c>
      <c r="E343" s="97" t="s">
        <v>189</v>
      </c>
      <c r="F343" s="98">
        <v>13.67</v>
      </c>
      <c r="G343" s="98">
        <v>3.04</v>
      </c>
      <c r="H343" s="98">
        <v>3.52</v>
      </c>
      <c r="I343" s="98">
        <v>7.11</v>
      </c>
      <c r="J343" s="99">
        <v>1180.33</v>
      </c>
      <c r="K343" s="98">
        <v>7.11</v>
      </c>
      <c r="L343" s="99">
        <v>1180.33</v>
      </c>
      <c r="M343" s="100">
        <v>0.00602373912380436</v>
      </c>
      <c r="N343" s="95">
        <v>220.4</v>
      </c>
      <c r="O343" s="157">
        <v>1.327632102886481</v>
      </c>
      <c r="P343" s="157">
        <v>361.4243474282616</v>
      </c>
      <c r="Q343" s="169">
        <v>79.65792617318887</v>
      </c>
    </row>
    <row r="344" spans="1:17" s="17" customFormat="1" ht="11.25">
      <c r="A344" s="190"/>
      <c r="B344" s="80" t="s">
        <v>362</v>
      </c>
      <c r="C344" s="81" t="s">
        <v>738</v>
      </c>
      <c r="D344" s="80">
        <v>50</v>
      </c>
      <c r="E344" s="80">
        <v>1991</v>
      </c>
      <c r="F344" s="82">
        <v>31.217</v>
      </c>
      <c r="G344" s="82">
        <v>5.479</v>
      </c>
      <c r="H344" s="82">
        <v>8</v>
      </c>
      <c r="I344" s="82">
        <v>17.738</v>
      </c>
      <c r="J344" s="83">
        <v>2895.39</v>
      </c>
      <c r="K344" s="82">
        <v>17.738</v>
      </c>
      <c r="L344" s="83">
        <v>2895.39</v>
      </c>
      <c r="M344" s="84">
        <f aca="true" t="shared" si="33" ref="M344:M361">K344/L344</f>
        <v>0.0061262904133812714</v>
      </c>
      <c r="N344" s="85">
        <v>252.55</v>
      </c>
      <c r="O344" s="156">
        <f aca="true" t="shared" si="34" ref="O344:O361">M344*N344</f>
        <v>1.5471946438994402</v>
      </c>
      <c r="P344" s="156">
        <f aca="true" t="shared" si="35" ref="P344:P361">M344*60*1000</f>
        <v>367.5774248028763</v>
      </c>
      <c r="Q344" s="168">
        <f aca="true" t="shared" si="36" ref="Q344:Q361">P344*N344/1000</f>
        <v>92.8316786339664</v>
      </c>
    </row>
    <row r="345" spans="1:17" s="17" customFormat="1" ht="11.25">
      <c r="A345" s="190"/>
      <c r="B345" s="80" t="s">
        <v>455</v>
      </c>
      <c r="C345" s="101" t="s">
        <v>443</v>
      </c>
      <c r="D345" s="101">
        <v>8</v>
      </c>
      <c r="E345" s="80"/>
      <c r="F345" s="82">
        <f>I345+H345+G345</f>
        <v>3.996</v>
      </c>
      <c r="G345" s="82">
        <v>0.606</v>
      </c>
      <c r="H345" s="82">
        <v>1.12</v>
      </c>
      <c r="I345" s="82">
        <v>2.27</v>
      </c>
      <c r="J345" s="83">
        <v>366.95</v>
      </c>
      <c r="K345" s="82">
        <v>2.27</v>
      </c>
      <c r="L345" s="83">
        <v>366.95</v>
      </c>
      <c r="M345" s="84">
        <f t="shared" si="33"/>
        <v>0.00618612890039515</v>
      </c>
      <c r="N345" s="85">
        <v>236.3</v>
      </c>
      <c r="O345" s="156">
        <f t="shared" si="34"/>
        <v>1.461782259163374</v>
      </c>
      <c r="P345" s="156">
        <f t="shared" si="35"/>
        <v>371.167734023709</v>
      </c>
      <c r="Q345" s="168">
        <f t="shared" si="36"/>
        <v>87.70693554980244</v>
      </c>
    </row>
    <row r="346" spans="1:17" s="17" customFormat="1" ht="11.25">
      <c r="A346" s="190"/>
      <c r="B346" s="80" t="s">
        <v>330</v>
      </c>
      <c r="C346" s="91" t="s">
        <v>310</v>
      </c>
      <c r="D346" s="92">
        <v>40</v>
      </c>
      <c r="E346" s="92">
        <v>1975</v>
      </c>
      <c r="F346" s="93">
        <f>SUM(G346+H346+I346)</f>
        <v>22.7</v>
      </c>
      <c r="G346" s="93">
        <v>2.3</v>
      </c>
      <c r="H346" s="93">
        <v>6.4</v>
      </c>
      <c r="I346" s="93">
        <v>14</v>
      </c>
      <c r="J346" s="94">
        <v>2260.93</v>
      </c>
      <c r="K346" s="93">
        <v>14</v>
      </c>
      <c r="L346" s="94">
        <v>2260.9</v>
      </c>
      <c r="M346" s="84">
        <f t="shared" si="33"/>
        <v>0.006192224335441638</v>
      </c>
      <c r="N346" s="95">
        <v>227</v>
      </c>
      <c r="O346" s="156">
        <f t="shared" si="34"/>
        <v>1.4056349241452517</v>
      </c>
      <c r="P346" s="156">
        <f t="shared" si="35"/>
        <v>371.53346012649826</v>
      </c>
      <c r="Q346" s="168">
        <f t="shared" si="36"/>
        <v>84.33809544871511</v>
      </c>
    </row>
    <row r="347" spans="1:17" s="17" customFormat="1" ht="11.25">
      <c r="A347" s="190"/>
      <c r="B347" s="80" t="s">
        <v>286</v>
      </c>
      <c r="C347" s="102" t="s">
        <v>739</v>
      </c>
      <c r="D347" s="103">
        <v>18</v>
      </c>
      <c r="E347" s="80" t="s">
        <v>189</v>
      </c>
      <c r="F347" s="104">
        <v>10.83</v>
      </c>
      <c r="G347" s="104">
        <v>2.08</v>
      </c>
      <c r="H347" s="104">
        <v>2.88</v>
      </c>
      <c r="I347" s="104">
        <v>5.87</v>
      </c>
      <c r="J347" s="105">
        <v>946.37</v>
      </c>
      <c r="K347" s="104">
        <v>5.87</v>
      </c>
      <c r="L347" s="105">
        <v>946.37</v>
      </c>
      <c r="M347" s="84">
        <f t="shared" si="33"/>
        <v>0.006202648012933631</v>
      </c>
      <c r="N347" s="85">
        <v>220.4</v>
      </c>
      <c r="O347" s="156">
        <f t="shared" si="34"/>
        <v>1.3670636220505723</v>
      </c>
      <c r="P347" s="156">
        <f t="shared" si="35"/>
        <v>372.15888077601784</v>
      </c>
      <c r="Q347" s="168">
        <f t="shared" si="36"/>
        <v>82.02381732303434</v>
      </c>
    </row>
    <row r="348" spans="1:17" s="17" customFormat="1" ht="11.25">
      <c r="A348" s="190"/>
      <c r="B348" s="80" t="s">
        <v>507</v>
      </c>
      <c r="C348" s="81" t="s">
        <v>487</v>
      </c>
      <c r="D348" s="80">
        <v>22</v>
      </c>
      <c r="E348" s="80">
        <v>1984</v>
      </c>
      <c r="F348" s="82">
        <f>SUM(G348+H348+I348)</f>
        <v>13.889</v>
      </c>
      <c r="G348" s="82">
        <v>3.05964</v>
      </c>
      <c r="H348" s="82">
        <v>3.52</v>
      </c>
      <c r="I348" s="82">
        <v>7.309360000000001</v>
      </c>
      <c r="J348" s="83">
        <v>1177.7</v>
      </c>
      <c r="K348" s="82">
        <v>7.309360000000001</v>
      </c>
      <c r="L348" s="83">
        <v>1177.7</v>
      </c>
      <c r="M348" s="84">
        <f t="shared" si="33"/>
        <v>0.006206470238600663</v>
      </c>
      <c r="N348" s="85">
        <v>242.96</v>
      </c>
      <c r="O348" s="156">
        <f t="shared" si="34"/>
        <v>1.5079240091704171</v>
      </c>
      <c r="P348" s="156">
        <f t="shared" si="35"/>
        <v>372.3882143160398</v>
      </c>
      <c r="Q348" s="168">
        <f t="shared" si="36"/>
        <v>90.47544055022503</v>
      </c>
    </row>
    <row r="349" spans="1:17" s="17" customFormat="1" ht="11.25">
      <c r="A349" s="190"/>
      <c r="B349" s="80" t="s">
        <v>507</v>
      </c>
      <c r="C349" s="81" t="s">
        <v>488</v>
      </c>
      <c r="D349" s="80">
        <v>53</v>
      </c>
      <c r="E349" s="80" t="s">
        <v>189</v>
      </c>
      <c r="F349" s="82">
        <f>SUM(G349+H349+I349)</f>
        <v>15.897</v>
      </c>
      <c r="G349" s="82">
        <v>4.062749</v>
      </c>
      <c r="H349" s="82">
        <v>0.48</v>
      </c>
      <c r="I349" s="82">
        <v>11.354251</v>
      </c>
      <c r="J349" s="83">
        <v>1823.72</v>
      </c>
      <c r="K349" s="82">
        <v>11.354251</v>
      </c>
      <c r="L349" s="83">
        <v>1823.72</v>
      </c>
      <c r="M349" s="84">
        <f t="shared" si="33"/>
        <v>0.006225874037681223</v>
      </c>
      <c r="N349" s="85">
        <v>242.96</v>
      </c>
      <c r="O349" s="156">
        <f t="shared" si="34"/>
        <v>1.51263835619503</v>
      </c>
      <c r="P349" s="156">
        <f t="shared" si="35"/>
        <v>373.55244226087336</v>
      </c>
      <c r="Q349" s="168">
        <f t="shared" si="36"/>
        <v>90.75830137170179</v>
      </c>
    </row>
    <row r="350" spans="1:17" s="17" customFormat="1" ht="11.25">
      <c r="A350" s="190"/>
      <c r="B350" s="80" t="s">
        <v>455</v>
      </c>
      <c r="C350" s="81" t="s">
        <v>440</v>
      </c>
      <c r="D350" s="80"/>
      <c r="E350" s="80">
        <v>1977</v>
      </c>
      <c r="F350" s="82">
        <f>I350+H350+G350</f>
        <v>6.485</v>
      </c>
      <c r="G350" s="82">
        <v>1.445</v>
      </c>
      <c r="H350" s="82"/>
      <c r="I350" s="82">
        <v>5.04</v>
      </c>
      <c r="J350" s="83">
        <v>808.66</v>
      </c>
      <c r="K350" s="82">
        <v>5.04</v>
      </c>
      <c r="L350" s="83">
        <v>808.66</v>
      </c>
      <c r="M350" s="84">
        <f t="shared" si="33"/>
        <v>0.006232532832092598</v>
      </c>
      <c r="N350" s="85">
        <v>236.3</v>
      </c>
      <c r="O350" s="156">
        <f t="shared" si="34"/>
        <v>1.4727475082234809</v>
      </c>
      <c r="P350" s="156">
        <f t="shared" si="35"/>
        <v>373.95196992555583</v>
      </c>
      <c r="Q350" s="168">
        <f t="shared" si="36"/>
        <v>88.36485049340884</v>
      </c>
    </row>
    <row r="351" spans="1:17" s="17" customFormat="1" ht="11.25">
      <c r="A351" s="190"/>
      <c r="B351" s="80" t="s">
        <v>507</v>
      </c>
      <c r="C351" s="81" t="s">
        <v>489</v>
      </c>
      <c r="D351" s="80">
        <v>6</v>
      </c>
      <c r="E351" s="80">
        <v>1935</v>
      </c>
      <c r="F351" s="82">
        <f>SUM(G351+H351+I351)</f>
        <v>1.1500000000000001</v>
      </c>
      <c r="G351" s="82">
        <v>0</v>
      </c>
      <c r="H351" s="82">
        <v>0</v>
      </c>
      <c r="I351" s="82">
        <v>1.1500000000000001</v>
      </c>
      <c r="J351" s="83">
        <v>183.93</v>
      </c>
      <c r="K351" s="82">
        <v>1.1500000000000001</v>
      </c>
      <c r="L351" s="83">
        <v>183.93</v>
      </c>
      <c r="M351" s="84">
        <f t="shared" si="33"/>
        <v>0.006252378622301963</v>
      </c>
      <c r="N351" s="85">
        <v>242.96</v>
      </c>
      <c r="O351" s="156">
        <f t="shared" si="34"/>
        <v>1.519077910074485</v>
      </c>
      <c r="P351" s="156">
        <f t="shared" si="35"/>
        <v>375.1427173381178</v>
      </c>
      <c r="Q351" s="168">
        <f t="shared" si="36"/>
        <v>91.14467460446909</v>
      </c>
    </row>
    <row r="352" spans="1:17" s="17" customFormat="1" ht="11.25">
      <c r="A352" s="190"/>
      <c r="B352" s="80" t="s">
        <v>507</v>
      </c>
      <c r="C352" s="81" t="s">
        <v>490</v>
      </c>
      <c r="D352" s="80">
        <v>4</v>
      </c>
      <c r="E352" s="80">
        <v>1963</v>
      </c>
      <c r="F352" s="82">
        <f>SUM(G352+H352+I352)</f>
        <v>1.284</v>
      </c>
      <c r="G352" s="82">
        <v>0</v>
      </c>
      <c r="H352" s="82">
        <v>0</v>
      </c>
      <c r="I352" s="82">
        <v>1.284</v>
      </c>
      <c r="J352" s="83">
        <v>204.25</v>
      </c>
      <c r="K352" s="82">
        <v>1.284</v>
      </c>
      <c r="L352" s="83">
        <v>204.25</v>
      </c>
      <c r="M352" s="84">
        <f t="shared" si="33"/>
        <v>0.006286413708690331</v>
      </c>
      <c r="N352" s="85">
        <v>242.96</v>
      </c>
      <c r="O352" s="156">
        <f t="shared" si="34"/>
        <v>1.5273470746634028</v>
      </c>
      <c r="P352" s="156">
        <f t="shared" si="35"/>
        <v>377.18482252141985</v>
      </c>
      <c r="Q352" s="168">
        <f t="shared" si="36"/>
        <v>91.64082447980417</v>
      </c>
    </row>
    <row r="353" spans="1:17" s="17" customFormat="1" ht="11.25">
      <c r="A353" s="190"/>
      <c r="B353" s="80" t="s">
        <v>507</v>
      </c>
      <c r="C353" s="81" t="s">
        <v>491</v>
      </c>
      <c r="D353" s="80">
        <v>18</v>
      </c>
      <c r="E353" s="80" t="s">
        <v>189</v>
      </c>
      <c r="F353" s="82">
        <f>SUM(G353+H353+I353)</f>
        <v>11.699</v>
      </c>
      <c r="G353" s="82">
        <v>2.6462490000000005</v>
      </c>
      <c r="H353" s="82">
        <v>2.88</v>
      </c>
      <c r="I353" s="82">
        <v>6.172751</v>
      </c>
      <c r="J353" s="83">
        <v>980.91</v>
      </c>
      <c r="K353" s="82">
        <v>6.172751</v>
      </c>
      <c r="L353" s="83">
        <v>980.91</v>
      </c>
      <c r="M353" s="84">
        <f t="shared" si="33"/>
        <v>0.0062928821196643935</v>
      </c>
      <c r="N353" s="85">
        <v>242.96</v>
      </c>
      <c r="O353" s="156">
        <f t="shared" si="34"/>
        <v>1.5289186397936612</v>
      </c>
      <c r="P353" s="156">
        <f t="shared" si="35"/>
        <v>377.57292717986365</v>
      </c>
      <c r="Q353" s="168">
        <f t="shared" si="36"/>
        <v>91.73511838761968</v>
      </c>
    </row>
    <row r="354" spans="1:17" s="17" customFormat="1" ht="11.25">
      <c r="A354" s="190"/>
      <c r="B354" s="80" t="s">
        <v>87</v>
      </c>
      <c r="C354" s="81" t="s">
        <v>72</v>
      </c>
      <c r="D354" s="80">
        <v>30</v>
      </c>
      <c r="E354" s="80">
        <v>1984</v>
      </c>
      <c r="F354" s="82">
        <v>20.4</v>
      </c>
      <c r="G354" s="82">
        <v>4.8833</v>
      </c>
      <c r="H354" s="82">
        <v>3</v>
      </c>
      <c r="I354" s="82">
        <v>12.5167</v>
      </c>
      <c r="J354" s="83">
        <v>1981.3</v>
      </c>
      <c r="K354" s="82">
        <v>12.5167</v>
      </c>
      <c r="L354" s="83">
        <v>1981.3</v>
      </c>
      <c r="M354" s="84">
        <f t="shared" si="33"/>
        <v>0.0063174178569626</v>
      </c>
      <c r="N354" s="85">
        <v>247.321</v>
      </c>
      <c r="O354" s="156">
        <f t="shared" si="34"/>
        <v>1.5624301018018472</v>
      </c>
      <c r="P354" s="156">
        <f t="shared" si="35"/>
        <v>379.045071417756</v>
      </c>
      <c r="Q354" s="168">
        <f t="shared" si="36"/>
        <v>93.74580610811083</v>
      </c>
    </row>
    <row r="355" spans="1:17" s="17" customFormat="1" ht="11.25">
      <c r="A355" s="190"/>
      <c r="B355" s="80" t="s">
        <v>599</v>
      </c>
      <c r="C355" s="87" t="s">
        <v>575</v>
      </c>
      <c r="D355" s="88">
        <v>71</v>
      </c>
      <c r="E355" s="88">
        <v>1985</v>
      </c>
      <c r="F355" s="82">
        <v>55.499</v>
      </c>
      <c r="G355" s="82">
        <v>10.831069</v>
      </c>
      <c r="H355" s="82">
        <v>17.28</v>
      </c>
      <c r="I355" s="82">
        <v>27.387936</v>
      </c>
      <c r="J355" s="83">
        <v>4324.5</v>
      </c>
      <c r="K355" s="82">
        <f>+I355</f>
        <v>27.387936</v>
      </c>
      <c r="L355" s="83">
        <v>4324.5</v>
      </c>
      <c r="M355" s="84">
        <f t="shared" si="33"/>
        <v>0.0063332029136316335</v>
      </c>
      <c r="N355" s="85">
        <v>269.557</v>
      </c>
      <c r="O355" s="156">
        <f t="shared" si="34"/>
        <v>1.7071591777898023</v>
      </c>
      <c r="P355" s="156">
        <f t="shared" si="35"/>
        <v>379.992174817898</v>
      </c>
      <c r="Q355" s="168">
        <f t="shared" si="36"/>
        <v>102.42955066738813</v>
      </c>
    </row>
    <row r="356" spans="1:17" s="17" customFormat="1" ht="11.25">
      <c r="A356" s="190"/>
      <c r="B356" s="80" t="s">
        <v>362</v>
      </c>
      <c r="C356" s="81" t="s">
        <v>740</v>
      </c>
      <c r="D356" s="80">
        <v>72</v>
      </c>
      <c r="E356" s="80">
        <v>1962</v>
      </c>
      <c r="F356" s="82">
        <v>26.162</v>
      </c>
      <c r="G356" s="82">
        <v>6.365</v>
      </c>
      <c r="H356" s="82">
        <v>0.7</v>
      </c>
      <c r="I356" s="82">
        <v>19.097</v>
      </c>
      <c r="J356" s="83">
        <v>3011.95</v>
      </c>
      <c r="K356" s="82">
        <v>19.097</v>
      </c>
      <c r="L356" s="83">
        <v>3011.95</v>
      </c>
      <c r="M356" s="84">
        <f t="shared" si="33"/>
        <v>0.006340410697388736</v>
      </c>
      <c r="N356" s="85">
        <v>252.55</v>
      </c>
      <c r="O356" s="156">
        <f t="shared" si="34"/>
        <v>1.6012707216255253</v>
      </c>
      <c r="P356" s="156">
        <f t="shared" si="35"/>
        <v>380.42464184332414</v>
      </c>
      <c r="Q356" s="168">
        <f t="shared" si="36"/>
        <v>96.07624329753152</v>
      </c>
    </row>
    <row r="357" spans="1:17" s="17" customFormat="1" ht="11.25">
      <c r="A357" s="190"/>
      <c r="B357" s="80" t="s">
        <v>330</v>
      </c>
      <c r="C357" s="91" t="s">
        <v>315</v>
      </c>
      <c r="D357" s="92">
        <v>45</v>
      </c>
      <c r="E357" s="92">
        <v>1981</v>
      </c>
      <c r="F357" s="93">
        <f>SUM(G357+H357+I357)</f>
        <v>24.6</v>
      </c>
      <c r="G357" s="93">
        <v>3.1</v>
      </c>
      <c r="H357" s="93">
        <v>7.2</v>
      </c>
      <c r="I357" s="93">
        <v>14.3</v>
      </c>
      <c r="J357" s="94">
        <v>2250.55</v>
      </c>
      <c r="K357" s="93">
        <v>14.3</v>
      </c>
      <c r="L357" s="94">
        <v>2250.55</v>
      </c>
      <c r="M357" s="84">
        <f t="shared" si="33"/>
        <v>0.006354002354979894</v>
      </c>
      <c r="N357" s="95">
        <v>227</v>
      </c>
      <c r="O357" s="156">
        <f t="shared" si="34"/>
        <v>1.442358534580436</v>
      </c>
      <c r="P357" s="156">
        <f t="shared" si="35"/>
        <v>381.2401412987936</v>
      </c>
      <c r="Q357" s="168">
        <f t="shared" si="36"/>
        <v>86.54151207482616</v>
      </c>
    </row>
    <row r="358" spans="1:17" s="17" customFormat="1" ht="11.25">
      <c r="A358" s="190"/>
      <c r="B358" s="80" t="s">
        <v>411</v>
      </c>
      <c r="C358" s="81" t="s">
        <v>741</v>
      </c>
      <c r="D358" s="80">
        <v>10</v>
      </c>
      <c r="E358" s="80">
        <v>1945</v>
      </c>
      <c r="F358" s="82">
        <v>2.2</v>
      </c>
      <c r="G358" s="82">
        <v>0.582</v>
      </c>
      <c r="H358" s="82">
        <v>0</v>
      </c>
      <c r="I358" s="82">
        <v>1.584</v>
      </c>
      <c r="J358" s="83">
        <v>251.68</v>
      </c>
      <c r="K358" s="82">
        <v>1.6</v>
      </c>
      <c r="L358" s="83">
        <v>251.7</v>
      </c>
      <c r="M358" s="84">
        <f t="shared" si="33"/>
        <v>0.006356773937226858</v>
      </c>
      <c r="N358" s="85">
        <v>210.2</v>
      </c>
      <c r="O358" s="156">
        <f t="shared" si="34"/>
        <v>1.3361938816050856</v>
      </c>
      <c r="P358" s="156">
        <f t="shared" si="35"/>
        <v>381.4064362336115</v>
      </c>
      <c r="Q358" s="168">
        <f t="shared" si="36"/>
        <v>80.17163289630514</v>
      </c>
    </row>
    <row r="359" spans="1:17" s="17" customFormat="1" ht="11.25">
      <c r="A359" s="190"/>
      <c r="B359" s="80" t="s">
        <v>624</v>
      </c>
      <c r="C359" s="81" t="s">
        <v>615</v>
      </c>
      <c r="D359" s="80">
        <v>41</v>
      </c>
      <c r="E359" s="80" t="s">
        <v>189</v>
      </c>
      <c r="F359" s="82">
        <f>G359+H359+I359</f>
        <v>16.268</v>
      </c>
      <c r="G359" s="82">
        <v>3.519</v>
      </c>
      <c r="H359" s="82">
        <v>0.449</v>
      </c>
      <c r="I359" s="82">
        <v>12.3</v>
      </c>
      <c r="J359" s="83">
        <v>1881.35</v>
      </c>
      <c r="K359" s="82">
        <v>11.4</v>
      </c>
      <c r="L359" s="83">
        <v>1790.34</v>
      </c>
      <c r="M359" s="84">
        <f t="shared" si="33"/>
        <v>0.006367505613458896</v>
      </c>
      <c r="N359" s="85">
        <v>201.98</v>
      </c>
      <c r="O359" s="156">
        <f t="shared" si="34"/>
        <v>1.2861087838064278</v>
      </c>
      <c r="P359" s="156">
        <f t="shared" si="35"/>
        <v>382.0503368075338</v>
      </c>
      <c r="Q359" s="168">
        <f t="shared" si="36"/>
        <v>77.16652702838569</v>
      </c>
    </row>
    <row r="360" spans="1:17" s="17" customFormat="1" ht="11.25">
      <c r="A360" s="190"/>
      <c r="B360" s="80" t="s">
        <v>507</v>
      </c>
      <c r="C360" s="81" t="s">
        <v>492</v>
      </c>
      <c r="D360" s="80">
        <v>8</v>
      </c>
      <c r="E360" s="80">
        <v>1970</v>
      </c>
      <c r="F360" s="82">
        <f>SUM(G360+H360+I360)</f>
        <v>4.82</v>
      </c>
      <c r="G360" s="82">
        <v>0.9632200000000001</v>
      </c>
      <c r="H360" s="82">
        <v>1.28</v>
      </c>
      <c r="I360" s="82">
        <v>2.57678</v>
      </c>
      <c r="J360" s="83">
        <v>403.87</v>
      </c>
      <c r="K360" s="82">
        <v>2.57678</v>
      </c>
      <c r="L360" s="83">
        <v>403.87</v>
      </c>
      <c r="M360" s="84">
        <f t="shared" si="33"/>
        <v>0.006380221358357887</v>
      </c>
      <c r="N360" s="85">
        <v>242.96</v>
      </c>
      <c r="O360" s="156">
        <f t="shared" si="34"/>
        <v>1.5501385812266322</v>
      </c>
      <c r="P360" s="156">
        <f t="shared" si="35"/>
        <v>382.8132815014732</v>
      </c>
      <c r="Q360" s="168">
        <f t="shared" si="36"/>
        <v>93.00831487359794</v>
      </c>
    </row>
    <row r="361" spans="1:17" s="17" customFormat="1" ht="11.25">
      <c r="A361" s="190"/>
      <c r="B361" s="80" t="s">
        <v>507</v>
      </c>
      <c r="C361" s="81" t="s">
        <v>493</v>
      </c>
      <c r="D361" s="80">
        <v>66</v>
      </c>
      <c r="E361" s="80">
        <v>1984</v>
      </c>
      <c r="F361" s="82">
        <f>SUM(G361+H361+I361)</f>
        <v>30.296</v>
      </c>
      <c r="G361" s="82">
        <v>4.98608</v>
      </c>
      <c r="H361" s="82">
        <v>10.4</v>
      </c>
      <c r="I361" s="82">
        <v>14.90992</v>
      </c>
      <c r="J361" s="83">
        <v>2333.4700000000003</v>
      </c>
      <c r="K361" s="82">
        <v>14.90992</v>
      </c>
      <c r="L361" s="83">
        <v>2333.4700000000003</v>
      </c>
      <c r="M361" s="84">
        <f t="shared" si="33"/>
        <v>0.006389591466785516</v>
      </c>
      <c r="N361" s="85">
        <v>242.96</v>
      </c>
      <c r="O361" s="156">
        <f t="shared" si="34"/>
        <v>1.5524151427702089</v>
      </c>
      <c r="P361" s="156">
        <f t="shared" si="35"/>
        <v>383.37548800713097</v>
      </c>
      <c r="Q361" s="168">
        <f t="shared" si="36"/>
        <v>93.14490856621255</v>
      </c>
    </row>
    <row r="362" spans="1:17" s="17" customFormat="1" ht="11.25">
      <c r="A362" s="190"/>
      <c r="B362" s="80" t="s">
        <v>286</v>
      </c>
      <c r="C362" s="96" t="s">
        <v>742</v>
      </c>
      <c r="D362" s="97">
        <v>22</v>
      </c>
      <c r="E362" s="97" t="s">
        <v>189</v>
      </c>
      <c r="F362" s="98">
        <v>14.05</v>
      </c>
      <c r="G362" s="98">
        <v>3.05</v>
      </c>
      <c r="H362" s="98">
        <v>3.52</v>
      </c>
      <c r="I362" s="98">
        <v>7.48</v>
      </c>
      <c r="J362" s="99">
        <v>1168.39</v>
      </c>
      <c r="K362" s="98">
        <v>7.48</v>
      </c>
      <c r="L362" s="99">
        <v>1168.39</v>
      </c>
      <c r="M362" s="100">
        <v>0.00640197194429942</v>
      </c>
      <c r="N362" s="95">
        <v>220.4</v>
      </c>
      <c r="O362" s="157">
        <v>1.4109946165235923</v>
      </c>
      <c r="P362" s="157">
        <v>384.1183166579652</v>
      </c>
      <c r="Q362" s="169">
        <v>84.65967699141552</v>
      </c>
    </row>
    <row r="363" spans="1:17" s="17" customFormat="1" ht="11.25">
      <c r="A363" s="190"/>
      <c r="B363" s="80" t="s">
        <v>507</v>
      </c>
      <c r="C363" s="81" t="s">
        <v>494</v>
      </c>
      <c r="D363" s="80">
        <v>45</v>
      </c>
      <c r="E363" s="80">
        <v>1975</v>
      </c>
      <c r="F363" s="82">
        <f>SUM(G363+H363+I363)</f>
        <v>26.898000000000003</v>
      </c>
      <c r="G363" s="82">
        <v>4.629349</v>
      </c>
      <c r="H363" s="82">
        <v>7.2</v>
      </c>
      <c r="I363" s="82">
        <v>15.068651000000001</v>
      </c>
      <c r="J363" s="83">
        <v>2343.69</v>
      </c>
      <c r="K363" s="82">
        <v>15.068651000000001</v>
      </c>
      <c r="L363" s="83">
        <v>2343.69</v>
      </c>
      <c r="M363" s="84">
        <f aca="true" t="shared" si="37" ref="M363:M382">K363/L363</f>
        <v>0.006429455687398931</v>
      </c>
      <c r="N363" s="85">
        <v>242.96</v>
      </c>
      <c r="O363" s="156">
        <f aca="true" t="shared" si="38" ref="O363:O382">M363*N363</f>
        <v>1.5621005538104442</v>
      </c>
      <c r="P363" s="156">
        <f aca="true" t="shared" si="39" ref="P363:P382">M363*60*1000</f>
        <v>385.76734124393585</v>
      </c>
      <c r="Q363" s="168">
        <f aca="true" t="shared" si="40" ref="Q363:Q382">P363*N363/1000</f>
        <v>93.72603322862665</v>
      </c>
    </row>
    <row r="364" spans="1:17" s="17" customFormat="1" ht="11.25">
      <c r="A364" s="190"/>
      <c r="B364" s="80" t="s">
        <v>87</v>
      </c>
      <c r="C364" s="81" t="s">
        <v>73</v>
      </c>
      <c r="D364" s="80">
        <v>45</v>
      </c>
      <c r="E364" s="80">
        <v>1988</v>
      </c>
      <c r="F364" s="82">
        <v>25.3294</v>
      </c>
      <c r="G364" s="82">
        <v>7.0182</v>
      </c>
      <c r="H364" s="82">
        <v>4</v>
      </c>
      <c r="I364" s="82">
        <v>14.3112</v>
      </c>
      <c r="J364" s="83">
        <v>2210.69</v>
      </c>
      <c r="K364" s="82">
        <v>14.3111</v>
      </c>
      <c r="L364" s="83">
        <v>2210.69</v>
      </c>
      <c r="M364" s="84">
        <f t="shared" si="37"/>
        <v>0.0064735896937155365</v>
      </c>
      <c r="N364" s="85">
        <v>247.321</v>
      </c>
      <c r="O364" s="156">
        <f t="shared" si="38"/>
        <v>1.6010546766394202</v>
      </c>
      <c r="P364" s="156">
        <f t="shared" si="39"/>
        <v>388.4153816229322</v>
      </c>
      <c r="Q364" s="168">
        <f t="shared" si="40"/>
        <v>96.06328059836522</v>
      </c>
    </row>
    <row r="365" spans="1:17" s="17" customFormat="1" ht="11.25">
      <c r="A365" s="190"/>
      <c r="B365" s="80" t="s">
        <v>624</v>
      </c>
      <c r="C365" s="81" t="s">
        <v>616</v>
      </c>
      <c r="D365" s="80">
        <v>44</v>
      </c>
      <c r="E365" s="80" t="s">
        <v>189</v>
      </c>
      <c r="F365" s="82">
        <f>G365+H365+I365</f>
        <v>15.959</v>
      </c>
      <c r="G365" s="82">
        <v>3.007</v>
      </c>
      <c r="H365" s="82">
        <v>0.397</v>
      </c>
      <c r="I365" s="82">
        <v>12.555</v>
      </c>
      <c r="J365" s="83">
        <v>1849.35</v>
      </c>
      <c r="K365" s="82">
        <v>11.158</v>
      </c>
      <c r="L365" s="83">
        <v>1721.5</v>
      </c>
      <c r="M365" s="84">
        <f t="shared" si="37"/>
        <v>0.006481556781876271</v>
      </c>
      <c r="N365" s="85">
        <v>201.98</v>
      </c>
      <c r="O365" s="156">
        <f t="shared" si="38"/>
        <v>1.309144838803369</v>
      </c>
      <c r="P365" s="156">
        <f t="shared" si="39"/>
        <v>388.8934069125762</v>
      </c>
      <c r="Q365" s="168">
        <f t="shared" si="40"/>
        <v>78.54869032820214</v>
      </c>
    </row>
    <row r="366" spans="1:17" s="17" customFormat="1" ht="11.25">
      <c r="A366" s="190"/>
      <c r="B366" s="80" t="s">
        <v>507</v>
      </c>
      <c r="C366" s="81" t="s">
        <v>495</v>
      </c>
      <c r="D366" s="80">
        <v>100</v>
      </c>
      <c r="E366" s="80">
        <v>1970</v>
      </c>
      <c r="F366" s="82">
        <f>SUM(G366+H366+I366)</f>
        <v>51.935</v>
      </c>
      <c r="G366" s="82">
        <v>7.479120000000001</v>
      </c>
      <c r="H366" s="82">
        <v>16</v>
      </c>
      <c r="I366" s="82">
        <v>28.455880000000004</v>
      </c>
      <c r="J366" s="83">
        <v>4378.83</v>
      </c>
      <c r="K366" s="82">
        <v>28.455880000000004</v>
      </c>
      <c r="L366" s="83">
        <v>4378.83</v>
      </c>
      <c r="M366" s="84">
        <f t="shared" si="37"/>
        <v>0.0064985121596408185</v>
      </c>
      <c r="N366" s="85">
        <v>242.96</v>
      </c>
      <c r="O366" s="156">
        <f t="shared" si="38"/>
        <v>1.5788785143063333</v>
      </c>
      <c r="P366" s="156">
        <f t="shared" si="39"/>
        <v>389.91072957844915</v>
      </c>
      <c r="Q366" s="168">
        <f t="shared" si="40"/>
        <v>94.73271085838002</v>
      </c>
    </row>
    <row r="367" spans="1:17" s="17" customFormat="1" ht="11.25">
      <c r="A367" s="190"/>
      <c r="B367" s="80" t="s">
        <v>540</v>
      </c>
      <c r="C367" s="81" t="s">
        <v>521</v>
      </c>
      <c r="D367" s="80"/>
      <c r="E367" s="80">
        <v>1985</v>
      </c>
      <c r="F367" s="82">
        <v>24.894</v>
      </c>
      <c r="G367" s="82">
        <v>3.93965</v>
      </c>
      <c r="H367" s="82">
        <v>6.4</v>
      </c>
      <c r="I367" s="82">
        <v>14.55435</v>
      </c>
      <c r="J367" s="83">
        <v>2237.4</v>
      </c>
      <c r="K367" s="82">
        <f>I367</f>
        <v>14.55435</v>
      </c>
      <c r="L367" s="83">
        <f>J367</f>
        <v>2237.4</v>
      </c>
      <c r="M367" s="84">
        <f t="shared" si="37"/>
        <v>0.006505028157683024</v>
      </c>
      <c r="N367" s="85">
        <v>213.53</v>
      </c>
      <c r="O367" s="156">
        <f t="shared" si="38"/>
        <v>1.3890186625100562</v>
      </c>
      <c r="P367" s="156">
        <f t="shared" si="39"/>
        <v>390.30168946098144</v>
      </c>
      <c r="Q367" s="168">
        <f t="shared" si="40"/>
        <v>83.34111975060337</v>
      </c>
    </row>
    <row r="368" spans="1:17" s="17" customFormat="1" ht="11.25">
      <c r="A368" s="190"/>
      <c r="B368" s="80" t="s">
        <v>87</v>
      </c>
      <c r="C368" s="81" t="s">
        <v>65</v>
      </c>
      <c r="D368" s="80">
        <v>59</v>
      </c>
      <c r="E368" s="80">
        <v>1987</v>
      </c>
      <c r="F368" s="82">
        <v>31.4063</v>
      </c>
      <c r="G368" s="82">
        <v>10.2993</v>
      </c>
      <c r="H368" s="82">
        <v>5.9</v>
      </c>
      <c r="I368" s="82">
        <v>15.207</v>
      </c>
      <c r="J368" s="83">
        <v>2335.48</v>
      </c>
      <c r="K368" s="82">
        <v>15.207</v>
      </c>
      <c r="L368" s="83">
        <v>2335.48</v>
      </c>
      <c r="M368" s="84">
        <f t="shared" si="37"/>
        <v>0.006511295322588932</v>
      </c>
      <c r="N368" s="85">
        <v>247.321</v>
      </c>
      <c r="O368" s="156">
        <f t="shared" si="38"/>
        <v>1.6103800704780173</v>
      </c>
      <c r="P368" s="156">
        <f t="shared" si="39"/>
        <v>390.67771935533597</v>
      </c>
      <c r="Q368" s="168">
        <f t="shared" si="40"/>
        <v>96.62280422868105</v>
      </c>
    </row>
    <row r="369" spans="1:17" s="17" customFormat="1" ht="11.25">
      <c r="A369" s="190"/>
      <c r="B369" s="80" t="s">
        <v>507</v>
      </c>
      <c r="C369" s="81" t="s">
        <v>496</v>
      </c>
      <c r="D369" s="80">
        <v>13</v>
      </c>
      <c r="E369" s="80">
        <v>1983</v>
      </c>
      <c r="F369" s="82">
        <f>SUM(G369+H369+I369)</f>
        <v>8.751000000000001</v>
      </c>
      <c r="G369" s="82">
        <v>2.0397600000000002</v>
      </c>
      <c r="H369" s="82">
        <v>1.92</v>
      </c>
      <c r="I369" s="82">
        <v>4.79124</v>
      </c>
      <c r="J369" s="83">
        <v>733.91</v>
      </c>
      <c r="K369" s="82">
        <v>4.79124</v>
      </c>
      <c r="L369" s="83">
        <v>733.91</v>
      </c>
      <c r="M369" s="84">
        <f t="shared" si="37"/>
        <v>0.006528375413879087</v>
      </c>
      <c r="N369" s="85">
        <v>242.96</v>
      </c>
      <c r="O369" s="156">
        <f t="shared" si="38"/>
        <v>1.586134090556063</v>
      </c>
      <c r="P369" s="156">
        <f t="shared" si="39"/>
        <v>391.7025248327452</v>
      </c>
      <c r="Q369" s="168">
        <f t="shared" si="40"/>
        <v>95.16804543336377</v>
      </c>
    </row>
    <row r="370" spans="1:17" s="17" customFormat="1" ht="11.25">
      <c r="A370" s="190"/>
      <c r="B370" s="80" t="s">
        <v>362</v>
      </c>
      <c r="C370" s="81" t="s">
        <v>743</v>
      </c>
      <c r="D370" s="80">
        <v>70</v>
      </c>
      <c r="E370" s="80">
        <v>1963</v>
      </c>
      <c r="F370" s="82">
        <v>25.995</v>
      </c>
      <c r="G370" s="82">
        <v>5.544</v>
      </c>
      <c r="H370" s="82">
        <v>0.7</v>
      </c>
      <c r="I370" s="82">
        <v>19.751</v>
      </c>
      <c r="J370" s="83">
        <v>3023.47</v>
      </c>
      <c r="K370" s="82">
        <v>19.751</v>
      </c>
      <c r="L370" s="83">
        <v>3023.47</v>
      </c>
      <c r="M370" s="84">
        <f t="shared" si="37"/>
        <v>0.0065325602701531696</v>
      </c>
      <c r="N370" s="85">
        <v>252.55</v>
      </c>
      <c r="O370" s="156">
        <f t="shared" si="38"/>
        <v>1.649798096227183</v>
      </c>
      <c r="P370" s="156">
        <f t="shared" si="39"/>
        <v>391.95361620919016</v>
      </c>
      <c r="Q370" s="168">
        <f t="shared" si="40"/>
        <v>98.98788577363098</v>
      </c>
    </row>
    <row r="371" spans="1:17" s="17" customFormat="1" ht="11.25">
      <c r="A371" s="190"/>
      <c r="B371" s="80" t="s">
        <v>87</v>
      </c>
      <c r="C371" s="81" t="s">
        <v>56</v>
      </c>
      <c r="D371" s="80">
        <v>27</v>
      </c>
      <c r="E371" s="80">
        <v>1960</v>
      </c>
      <c r="F371" s="82">
        <v>9.5793</v>
      </c>
      <c r="G371" s="82">
        <v>2.8581</v>
      </c>
      <c r="H371" s="82">
        <v>0.27</v>
      </c>
      <c r="I371" s="82">
        <v>6.4512</v>
      </c>
      <c r="J371" s="83">
        <v>984.18</v>
      </c>
      <c r="K371" s="82">
        <v>6.4512</v>
      </c>
      <c r="L371" s="83">
        <v>984.18</v>
      </c>
      <c r="M371" s="84">
        <f t="shared" si="37"/>
        <v>0.006554898494177895</v>
      </c>
      <c r="N371" s="85">
        <v>247.321</v>
      </c>
      <c r="O371" s="156">
        <f t="shared" si="38"/>
        <v>1.6211640504785712</v>
      </c>
      <c r="P371" s="156">
        <f t="shared" si="39"/>
        <v>393.2939096506737</v>
      </c>
      <c r="Q371" s="168">
        <f t="shared" si="40"/>
        <v>97.26984302871426</v>
      </c>
    </row>
    <row r="372" spans="1:17" s="17" customFormat="1" ht="11.25">
      <c r="A372" s="190"/>
      <c r="B372" s="80" t="s">
        <v>411</v>
      </c>
      <c r="C372" s="81" t="s">
        <v>744</v>
      </c>
      <c r="D372" s="80">
        <v>9</v>
      </c>
      <c r="E372" s="80">
        <v>1961</v>
      </c>
      <c r="F372" s="82">
        <v>4</v>
      </c>
      <c r="G372" s="82">
        <v>0.459</v>
      </c>
      <c r="H372" s="82">
        <v>1.12</v>
      </c>
      <c r="I372" s="82">
        <v>2.38</v>
      </c>
      <c r="J372" s="83">
        <v>364.77</v>
      </c>
      <c r="K372" s="82">
        <v>2.4</v>
      </c>
      <c r="L372" s="83">
        <v>364.8</v>
      </c>
      <c r="M372" s="84">
        <f t="shared" si="37"/>
        <v>0.006578947368421052</v>
      </c>
      <c r="N372" s="85">
        <v>210.2</v>
      </c>
      <c r="O372" s="156">
        <f t="shared" si="38"/>
        <v>1.3828947368421052</v>
      </c>
      <c r="P372" s="156">
        <f t="shared" si="39"/>
        <v>394.7368421052632</v>
      </c>
      <c r="Q372" s="168">
        <f t="shared" si="40"/>
        <v>82.97368421052632</v>
      </c>
    </row>
    <row r="373" spans="1:17" s="17" customFormat="1" ht="11.25">
      <c r="A373" s="190"/>
      <c r="B373" s="80" t="s">
        <v>87</v>
      </c>
      <c r="C373" s="81" t="s">
        <v>57</v>
      </c>
      <c r="D373" s="80">
        <v>29</v>
      </c>
      <c r="E373" s="80">
        <v>1951</v>
      </c>
      <c r="F373" s="82">
        <v>20.285</v>
      </c>
      <c r="G373" s="82">
        <v>4.536</v>
      </c>
      <c r="H373" s="82">
        <v>3.7363</v>
      </c>
      <c r="I373" s="82">
        <v>12.0127</v>
      </c>
      <c r="J373" s="83">
        <v>1934.73</v>
      </c>
      <c r="K373" s="82">
        <v>10.3309</v>
      </c>
      <c r="L373" s="83">
        <v>1562.08</v>
      </c>
      <c r="M373" s="84">
        <f t="shared" si="37"/>
        <v>0.006613553723240807</v>
      </c>
      <c r="N373" s="85">
        <v>247.321</v>
      </c>
      <c r="O373" s="156">
        <f t="shared" si="38"/>
        <v>1.6356707203856395</v>
      </c>
      <c r="P373" s="156">
        <f t="shared" si="39"/>
        <v>396.8132233944484</v>
      </c>
      <c r="Q373" s="168">
        <f t="shared" si="40"/>
        <v>98.14024322313837</v>
      </c>
    </row>
    <row r="374" spans="1:17" s="17" customFormat="1" ht="11.25">
      <c r="A374" s="190"/>
      <c r="B374" s="80" t="s">
        <v>330</v>
      </c>
      <c r="C374" s="91" t="s">
        <v>325</v>
      </c>
      <c r="D374" s="92">
        <v>28</v>
      </c>
      <c r="E374" s="92">
        <v>1969</v>
      </c>
      <c r="F374" s="93">
        <f>SUM(G374+H374+I374)</f>
        <v>8.799999999999999</v>
      </c>
      <c r="G374" s="93">
        <v>2.4</v>
      </c>
      <c r="H374" s="93">
        <v>0.3</v>
      </c>
      <c r="I374" s="93">
        <v>6.1</v>
      </c>
      <c r="J374" s="94">
        <v>917.1</v>
      </c>
      <c r="K374" s="93">
        <v>6.1</v>
      </c>
      <c r="L374" s="94">
        <v>917.1</v>
      </c>
      <c r="M374" s="84">
        <f t="shared" si="37"/>
        <v>0.006651401155817249</v>
      </c>
      <c r="N374" s="95">
        <v>227</v>
      </c>
      <c r="O374" s="156">
        <f t="shared" si="38"/>
        <v>1.5098680623705156</v>
      </c>
      <c r="P374" s="156">
        <f t="shared" si="39"/>
        <v>399.08406934903496</v>
      </c>
      <c r="Q374" s="168">
        <f t="shared" si="40"/>
        <v>90.59208374223094</v>
      </c>
    </row>
    <row r="375" spans="1:17" s="17" customFormat="1" ht="11.25">
      <c r="A375" s="190"/>
      <c r="B375" s="80" t="s">
        <v>455</v>
      </c>
      <c r="C375" s="81" t="s">
        <v>437</v>
      </c>
      <c r="D375" s="80"/>
      <c r="E375" s="80">
        <v>1971</v>
      </c>
      <c r="F375" s="82">
        <f>I375+H375+G375</f>
        <v>6.8</v>
      </c>
      <c r="G375" s="82">
        <v>0.87</v>
      </c>
      <c r="H375" s="82">
        <v>1.6</v>
      </c>
      <c r="I375" s="82">
        <v>4.33</v>
      </c>
      <c r="J375" s="83">
        <v>649.3</v>
      </c>
      <c r="K375" s="82">
        <v>4.33</v>
      </c>
      <c r="L375" s="83">
        <v>649.3</v>
      </c>
      <c r="M375" s="84">
        <f t="shared" si="37"/>
        <v>0.006668720160172494</v>
      </c>
      <c r="N375" s="85">
        <v>236.3</v>
      </c>
      <c r="O375" s="156">
        <f t="shared" si="38"/>
        <v>1.5758185738487602</v>
      </c>
      <c r="P375" s="156">
        <f t="shared" si="39"/>
        <v>400.12320961034965</v>
      </c>
      <c r="Q375" s="168">
        <f t="shared" si="40"/>
        <v>94.54911443092561</v>
      </c>
    </row>
    <row r="376" spans="1:17" s="17" customFormat="1" ht="11.25">
      <c r="A376" s="190"/>
      <c r="B376" s="80" t="s">
        <v>455</v>
      </c>
      <c r="C376" s="81" t="s">
        <v>441</v>
      </c>
      <c r="D376" s="80"/>
      <c r="E376" s="80">
        <v>1977</v>
      </c>
      <c r="F376" s="82">
        <f>I376+H376+G376</f>
        <v>9.403</v>
      </c>
      <c r="G376" s="82">
        <v>1.263</v>
      </c>
      <c r="H376" s="82">
        <v>2.88</v>
      </c>
      <c r="I376" s="82">
        <v>5.26</v>
      </c>
      <c r="J376" s="83">
        <v>787.7</v>
      </c>
      <c r="K376" s="82">
        <v>5.26</v>
      </c>
      <c r="L376" s="83">
        <v>787.7</v>
      </c>
      <c r="M376" s="84">
        <f t="shared" si="37"/>
        <v>0.006677669163387075</v>
      </c>
      <c r="N376" s="85">
        <v>236.3</v>
      </c>
      <c r="O376" s="156">
        <f t="shared" si="38"/>
        <v>1.577933223308366</v>
      </c>
      <c r="P376" s="156">
        <f t="shared" si="39"/>
        <v>400.6601498032245</v>
      </c>
      <c r="Q376" s="168">
        <f t="shared" si="40"/>
        <v>94.67599339850196</v>
      </c>
    </row>
    <row r="377" spans="1:17" s="17" customFormat="1" ht="11.25">
      <c r="A377" s="190"/>
      <c r="B377" s="80" t="s">
        <v>599</v>
      </c>
      <c r="C377" s="81" t="s">
        <v>580</v>
      </c>
      <c r="D377" s="80">
        <v>32</v>
      </c>
      <c r="E377" s="80">
        <v>1960</v>
      </c>
      <c r="F377" s="82">
        <v>11.933</v>
      </c>
      <c r="G377" s="82">
        <v>3.465637</v>
      </c>
      <c r="H377" s="82">
        <v>0.32</v>
      </c>
      <c r="I377" s="82">
        <v>8.147365</v>
      </c>
      <c r="J377" s="83">
        <v>1214.62</v>
      </c>
      <c r="K377" s="82">
        <f>+I377</f>
        <v>8.147365</v>
      </c>
      <c r="L377" s="83">
        <v>1214.62</v>
      </c>
      <c r="M377" s="84">
        <f t="shared" si="37"/>
        <v>0.006707748102287137</v>
      </c>
      <c r="N377" s="85">
        <v>269.557</v>
      </c>
      <c r="O377" s="156">
        <f t="shared" si="38"/>
        <v>1.8081204552082137</v>
      </c>
      <c r="P377" s="156">
        <f t="shared" si="39"/>
        <v>402.4648861372282</v>
      </c>
      <c r="Q377" s="168">
        <f t="shared" si="40"/>
        <v>108.48722731249282</v>
      </c>
    </row>
    <row r="378" spans="1:17" s="17" customFormat="1" ht="11.25">
      <c r="A378" s="190"/>
      <c r="B378" s="80" t="s">
        <v>599</v>
      </c>
      <c r="C378" s="81" t="s">
        <v>581</v>
      </c>
      <c r="D378" s="80">
        <v>48</v>
      </c>
      <c r="E378" s="80">
        <v>1963</v>
      </c>
      <c r="F378" s="82">
        <v>20.949</v>
      </c>
      <c r="G378" s="82">
        <v>7.60281</v>
      </c>
      <c r="H378" s="82">
        <v>0.49</v>
      </c>
      <c r="I378" s="82">
        <v>12.856195</v>
      </c>
      <c r="J378" s="83">
        <v>1913.87</v>
      </c>
      <c r="K378" s="82">
        <f>+I378</f>
        <v>12.856195</v>
      </c>
      <c r="L378" s="83">
        <v>1913.87</v>
      </c>
      <c r="M378" s="84">
        <f t="shared" si="37"/>
        <v>0.006717381535840993</v>
      </c>
      <c r="N378" s="85">
        <v>269.557</v>
      </c>
      <c r="O378" s="156">
        <f t="shared" si="38"/>
        <v>1.8107172146566906</v>
      </c>
      <c r="P378" s="156">
        <f t="shared" si="39"/>
        <v>403.0428921504596</v>
      </c>
      <c r="Q378" s="168">
        <f t="shared" si="40"/>
        <v>108.64303287940143</v>
      </c>
    </row>
    <row r="379" spans="1:17" s="17" customFormat="1" ht="11.25">
      <c r="A379" s="190"/>
      <c r="B379" s="80" t="s">
        <v>87</v>
      </c>
      <c r="C379" s="81" t="s">
        <v>58</v>
      </c>
      <c r="D379" s="80">
        <v>70</v>
      </c>
      <c r="E379" s="80">
        <v>1985</v>
      </c>
      <c r="F379" s="82">
        <v>21</v>
      </c>
      <c r="G379" s="82">
        <v>6.7954</v>
      </c>
      <c r="H379" s="82"/>
      <c r="I379" s="82">
        <v>14.2046</v>
      </c>
      <c r="J379" s="83">
        <v>2110.44</v>
      </c>
      <c r="K379" s="82">
        <v>14.2046</v>
      </c>
      <c r="L379" s="83">
        <v>2110.44</v>
      </c>
      <c r="M379" s="84">
        <f t="shared" si="37"/>
        <v>0.006730634370083963</v>
      </c>
      <c r="N379" s="85">
        <v>247.321</v>
      </c>
      <c r="O379" s="156">
        <f t="shared" si="38"/>
        <v>1.6646272230435357</v>
      </c>
      <c r="P379" s="156">
        <f t="shared" si="39"/>
        <v>403.8380622050378</v>
      </c>
      <c r="Q379" s="168">
        <f t="shared" si="40"/>
        <v>99.87763338261215</v>
      </c>
    </row>
    <row r="380" spans="1:17" s="17" customFormat="1" ht="11.25">
      <c r="A380" s="190"/>
      <c r="B380" s="80" t="s">
        <v>107</v>
      </c>
      <c r="C380" s="81" t="s">
        <v>98</v>
      </c>
      <c r="D380" s="80">
        <v>20</v>
      </c>
      <c r="E380" s="80">
        <v>1989</v>
      </c>
      <c r="F380" s="82">
        <f>G380+H380+I380</f>
        <v>11.646004</v>
      </c>
      <c r="G380" s="82">
        <v>1.133306</v>
      </c>
      <c r="H380" s="82">
        <v>3.4255</v>
      </c>
      <c r="I380" s="82">
        <v>7.087198</v>
      </c>
      <c r="J380" s="83">
        <v>1048.7</v>
      </c>
      <c r="K380" s="82">
        <f>I380</f>
        <v>7.087198</v>
      </c>
      <c r="L380" s="83">
        <f>J380</f>
        <v>1048.7</v>
      </c>
      <c r="M380" s="84">
        <f t="shared" si="37"/>
        <v>0.00675807952703347</v>
      </c>
      <c r="N380" s="85">
        <f>N379</f>
        <v>247.321</v>
      </c>
      <c r="O380" s="156">
        <f t="shared" si="38"/>
        <v>1.6714149867054449</v>
      </c>
      <c r="P380" s="156">
        <f t="shared" si="39"/>
        <v>405.48477162200817</v>
      </c>
      <c r="Q380" s="168">
        <f t="shared" si="40"/>
        <v>100.28489920232667</v>
      </c>
    </row>
    <row r="381" spans="1:17" s="17" customFormat="1" ht="11.25">
      <c r="A381" s="190"/>
      <c r="B381" s="80" t="s">
        <v>644</v>
      </c>
      <c r="C381" s="81" t="s">
        <v>625</v>
      </c>
      <c r="D381" s="80">
        <v>23</v>
      </c>
      <c r="E381" s="80">
        <v>1989</v>
      </c>
      <c r="F381" s="82">
        <v>13.281</v>
      </c>
      <c r="G381" s="82">
        <v>2.04</v>
      </c>
      <c r="H381" s="82">
        <v>3.36</v>
      </c>
      <c r="I381" s="82">
        <v>7.7</v>
      </c>
      <c r="J381" s="85">
        <v>1138.44</v>
      </c>
      <c r="K381" s="106">
        <v>7.7</v>
      </c>
      <c r="L381" s="85">
        <v>1138.44</v>
      </c>
      <c r="M381" s="84">
        <f t="shared" si="37"/>
        <v>0.006763641474298162</v>
      </c>
      <c r="N381" s="85">
        <v>310.87</v>
      </c>
      <c r="O381" s="156">
        <f t="shared" si="38"/>
        <v>2.1026132251150695</v>
      </c>
      <c r="P381" s="156">
        <f t="shared" si="39"/>
        <v>405.81848845788977</v>
      </c>
      <c r="Q381" s="168">
        <f t="shared" si="40"/>
        <v>126.1567935069042</v>
      </c>
    </row>
    <row r="382" spans="1:17" s="17" customFormat="1" ht="11.25">
      <c r="A382" s="190"/>
      <c r="B382" s="80" t="s">
        <v>455</v>
      </c>
      <c r="C382" s="81" t="s">
        <v>438</v>
      </c>
      <c r="D382" s="80"/>
      <c r="E382" s="80">
        <v>1986</v>
      </c>
      <c r="F382" s="82">
        <f>I382+H382+G382</f>
        <v>12.199</v>
      </c>
      <c r="G382" s="82">
        <v>1.809</v>
      </c>
      <c r="H382" s="82">
        <v>3.2</v>
      </c>
      <c r="I382" s="82">
        <v>7.19</v>
      </c>
      <c r="J382" s="83">
        <v>1062.4</v>
      </c>
      <c r="K382" s="82">
        <v>7.19</v>
      </c>
      <c r="L382" s="83">
        <v>1062.4</v>
      </c>
      <c r="M382" s="84">
        <f t="shared" si="37"/>
        <v>0.00676769578313253</v>
      </c>
      <c r="N382" s="85">
        <v>236.3</v>
      </c>
      <c r="O382" s="156">
        <f t="shared" si="38"/>
        <v>1.5992065135542168</v>
      </c>
      <c r="P382" s="156">
        <f t="shared" si="39"/>
        <v>406.0617469879518</v>
      </c>
      <c r="Q382" s="168">
        <f t="shared" si="40"/>
        <v>95.952390813253</v>
      </c>
    </row>
    <row r="383" spans="1:17" s="17" customFormat="1" ht="11.25">
      <c r="A383" s="190"/>
      <c r="B383" s="80" t="s">
        <v>286</v>
      </c>
      <c r="C383" s="96" t="s">
        <v>745</v>
      </c>
      <c r="D383" s="97">
        <v>4</v>
      </c>
      <c r="E383" s="92" t="s">
        <v>189</v>
      </c>
      <c r="F383" s="98">
        <v>1.83</v>
      </c>
      <c r="G383" s="98">
        <v>0.13</v>
      </c>
      <c r="H383" s="98">
        <v>0.4</v>
      </c>
      <c r="I383" s="98">
        <v>1.3</v>
      </c>
      <c r="J383" s="99">
        <v>191.55</v>
      </c>
      <c r="K383" s="98">
        <v>1.3</v>
      </c>
      <c r="L383" s="99">
        <v>191.55</v>
      </c>
      <c r="M383" s="100">
        <v>0.006786739754633255</v>
      </c>
      <c r="N383" s="95">
        <v>220.4</v>
      </c>
      <c r="O383" s="157">
        <v>1.4957974419211695</v>
      </c>
      <c r="P383" s="157">
        <v>407.2043852779953</v>
      </c>
      <c r="Q383" s="169">
        <v>89.74784651527017</v>
      </c>
    </row>
    <row r="384" spans="1:17" s="17" customFormat="1" ht="11.25">
      <c r="A384" s="190"/>
      <c r="B384" s="80" t="s">
        <v>362</v>
      </c>
      <c r="C384" s="81" t="s">
        <v>746</v>
      </c>
      <c r="D384" s="80">
        <v>20</v>
      </c>
      <c r="E384" s="80">
        <v>1979</v>
      </c>
      <c r="F384" s="82">
        <v>12.622</v>
      </c>
      <c r="G384" s="82">
        <v>2.205</v>
      </c>
      <c r="H384" s="82">
        <v>3.2</v>
      </c>
      <c r="I384" s="82">
        <v>7.217</v>
      </c>
      <c r="J384" s="83">
        <v>1061.48</v>
      </c>
      <c r="K384" s="82">
        <v>7.217</v>
      </c>
      <c r="L384" s="83">
        <v>1061.48</v>
      </c>
      <c r="M384" s="84">
        <f aca="true" t="shared" si="41" ref="M384:M421">K384/L384</f>
        <v>0.0067989976259562115</v>
      </c>
      <c r="N384" s="85">
        <v>252.55</v>
      </c>
      <c r="O384" s="156">
        <f aca="true" t="shared" si="42" ref="O384:O421">M384*N384</f>
        <v>1.7170868504352412</v>
      </c>
      <c r="P384" s="156">
        <f aca="true" t="shared" si="43" ref="P384:P421">M384*60*1000</f>
        <v>407.9398575573727</v>
      </c>
      <c r="Q384" s="168">
        <f aca="true" t="shared" si="44" ref="Q384:Q421">P384*N384/1000</f>
        <v>103.02521102611449</v>
      </c>
    </row>
    <row r="385" spans="1:17" s="17" customFormat="1" ht="11.25">
      <c r="A385" s="190"/>
      <c r="B385" s="80" t="s">
        <v>163</v>
      </c>
      <c r="C385" s="107" t="s">
        <v>143</v>
      </c>
      <c r="D385" s="90">
        <v>48</v>
      </c>
      <c r="E385" s="90">
        <v>1961</v>
      </c>
      <c r="F385" s="82">
        <f>G385+H385+I385</f>
        <v>26.701</v>
      </c>
      <c r="G385" s="82">
        <v>2.601</v>
      </c>
      <c r="H385" s="82">
        <v>7.68</v>
      </c>
      <c r="I385" s="82">
        <v>16.42</v>
      </c>
      <c r="J385" s="83">
        <v>2393.76</v>
      </c>
      <c r="K385" s="82">
        <v>16.42</v>
      </c>
      <c r="L385" s="83">
        <v>2393.76</v>
      </c>
      <c r="M385" s="84">
        <f t="shared" si="41"/>
        <v>0.006859501370229263</v>
      </c>
      <c r="N385" s="85">
        <v>220.9</v>
      </c>
      <c r="O385" s="156">
        <f t="shared" si="42"/>
        <v>1.5152638526836442</v>
      </c>
      <c r="P385" s="156">
        <f t="shared" si="43"/>
        <v>411.5700822137557</v>
      </c>
      <c r="Q385" s="168">
        <f t="shared" si="44"/>
        <v>90.91583116101863</v>
      </c>
    </row>
    <row r="386" spans="1:17" s="17" customFormat="1" ht="11.25">
      <c r="A386" s="190"/>
      <c r="B386" s="80" t="s">
        <v>644</v>
      </c>
      <c r="C386" s="81" t="s">
        <v>627</v>
      </c>
      <c r="D386" s="80">
        <v>39</v>
      </c>
      <c r="E386" s="80">
        <v>1975</v>
      </c>
      <c r="F386" s="82">
        <v>27.234</v>
      </c>
      <c r="G386" s="82">
        <v>5.8</v>
      </c>
      <c r="H386" s="82">
        <v>6.24</v>
      </c>
      <c r="I386" s="82">
        <v>15.2</v>
      </c>
      <c r="J386" s="83">
        <v>2215.37</v>
      </c>
      <c r="K386" s="106">
        <v>15.2</v>
      </c>
      <c r="L386" s="85">
        <v>2215.37</v>
      </c>
      <c r="M386" s="84">
        <f t="shared" si="41"/>
        <v>0.006861156375684423</v>
      </c>
      <c r="N386" s="85">
        <v>310.87</v>
      </c>
      <c r="O386" s="156">
        <f t="shared" si="42"/>
        <v>2.1329276825090164</v>
      </c>
      <c r="P386" s="156">
        <f t="shared" si="43"/>
        <v>411.6693825410654</v>
      </c>
      <c r="Q386" s="168">
        <f t="shared" si="44"/>
        <v>127.975660950541</v>
      </c>
    </row>
    <row r="387" spans="1:17" s="17" customFormat="1" ht="11.25">
      <c r="A387" s="190"/>
      <c r="B387" s="80" t="s">
        <v>215</v>
      </c>
      <c r="C387" s="81" t="s">
        <v>199</v>
      </c>
      <c r="D387" s="80">
        <v>54</v>
      </c>
      <c r="E387" s="80">
        <v>1987</v>
      </c>
      <c r="F387" s="82">
        <v>28.61</v>
      </c>
      <c r="G387" s="82">
        <v>5.25</v>
      </c>
      <c r="H387" s="82">
        <v>8.4</v>
      </c>
      <c r="I387" s="82">
        <f>F387-G387-H387</f>
        <v>14.959999999999999</v>
      </c>
      <c r="J387" s="83">
        <v>2177.62</v>
      </c>
      <c r="K387" s="106">
        <f>I387/J387*L387</f>
        <v>14.959862602290574</v>
      </c>
      <c r="L387" s="85">
        <v>2177.6</v>
      </c>
      <c r="M387" s="84">
        <f t="shared" si="41"/>
        <v>0.006869885471294349</v>
      </c>
      <c r="N387" s="85">
        <v>278.71</v>
      </c>
      <c r="O387" s="156">
        <f t="shared" si="42"/>
        <v>1.914705779704448</v>
      </c>
      <c r="P387" s="156">
        <f t="shared" si="43"/>
        <v>412.19312827766095</v>
      </c>
      <c r="Q387" s="168">
        <f t="shared" si="44"/>
        <v>114.88234678226688</v>
      </c>
    </row>
    <row r="388" spans="1:17" s="17" customFormat="1" ht="11.25">
      <c r="A388" s="190"/>
      <c r="B388" s="80" t="s">
        <v>215</v>
      </c>
      <c r="C388" s="81" t="s">
        <v>194</v>
      </c>
      <c r="D388" s="80">
        <v>57</v>
      </c>
      <c r="E388" s="80">
        <v>1982</v>
      </c>
      <c r="F388" s="82">
        <v>39.78</v>
      </c>
      <c r="G388" s="82">
        <v>7</v>
      </c>
      <c r="H388" s="82">
        <v>8.64</v>
      </c>
      <c r="I388" s="82">
        <f>F388-G388-H388</f>
        <v>24.14</v>
      </c>
      <c r="J388" s="83">
        <v>3486.09</v>
      </c>
      <c r="K388" s="106">
        <f>I388/J388*L388</f>
        <v>23.834691588570575</v>
      </c>
      <c r="L388" s="85">
        <v>3442</v>
      </c>
      <c r="M388" s="84">
        <f t="shared" si="41"/>
        <v>0.0069246634481611195</v>
      </c>
      <c r="N388" s="85">
        <v>278.71</v>
      </c>
      <c r="O388" s="156">
        <f t="shared" si="42"/>
        <v>1.9299729496369855</v>
      </c>
      <c r="P388" s="156">
        <f t="shared" si="43"/>
        <v>415.4798068896672</v>
      </c>
      <c r="Q388" s="168">
        <f t="shared" si="44"/>
        <v>115.79837697821914</v>
      </c>
    </row>
    <row r="389" spans="1:17" s="17" customFormat="1" ht="11.25">
      <c r="A389" s="190"/>
      <c r="B389" s="80" t="s">
        <v>599</v>
      </c>
      <c r="C389" s="87" t="s">
        <v>576</v>
      </c>
      <c r="D389" s="88">
        <v>59</v>
      </c>
      <c r="E389" s="88">
        <v>1964</v>
      </c>
      <c r="F389" s="82">
        <v>35.611</v>
      </c>
      <c r="G389" s="82">
        <v>8.182924</v>
      </c>
      <c r="H389" s="82">
        <v>9.12</v>
      </c>
      <c r="I389" s="82">
        <v>18.308076</v>
      </c>
      <c r="J389" s="83">
        <v>2642.27</v>
      </c>
      <c r="K389" s="106">
        <f>+I389</f>
        <v>18.308076</v>
      </c>
      <c r="L389" s="85">
        <v>2642.27</v>
      </c>
      <c r="M389" s="84">
        <f t="shared" si="41"/>
        <v>0.006928919451834975</v>
      </c>
      <c r="N389" s="85">
        <v>269.557</v>
      </c>
      <c r="O389" s="156">
        <f t="shared" si="42"/>
        <v>1.8677387406782806</v>
      </c>
      <c r="P389" s="156">
        <f t="shared" si="43"/>
        <v>415.73516711009853</v>
      </c>
      <c r="Q389" s="168">
        <f t="shared" si="44"/>
        <v>112.06432444069684</v>
      </c>
    </row>
    <row r="390" spans="1:17" s="17" customFormat="1" ht="11.25">
      <c r="A390" s="190"/>
      <c r="B390" s="80" t="s">
        <v>128</v>
      </c>
      <c r="C390" s="81" t="s">
        <v>112</v>
      </c>
      <c r="D390" s="80">
        <v>27</v>
      </c>
      <c r="E390" s="80">
        <v>1988</v>
      </c>
      <c r="F390" s="82">
        <v>16.61</v>
      </c>
      <c r="G390" s="82">
        <v>2.19</v>
      </c>
      <c r="H390" s="82">
        <v>4.32</v>
      </c>
      <c r="I390" s="82">
        <v>10.1</v>
      </c>
      <c r="J390" s="83">
        <v>1452</v>
      </c>
      <c r="K390" s="106">
        <v>10.1</v>
      </c>
      <c r="L390" s="85">
        <v>1452</v>
      </c>
      <c r="M390" s="84">
        <f t="shared" si="41"/>
        <v>0.006955922865013774</v>
      </c>
      <c r="N390" s="85">
        <v>220.18</v>
      </c>
      <c r="O390" s="156">
        <f t="shared" si="42"/>
        <v>1.5315550964187328</v>
      </c>
      <c r="P390" s="156">
        <f t="shared" si="43"/>
        <v>417.35537190082647</v>
      </c>
      <c r="Q390" s="168">
        <f t="shared" si="44"/>
        <v>91.89330578512397</v>
      </c>
    </row>
    <row r="391" spans="1:17" s="17" customFormat="1" ht="11.25">
      <c r="A391" s="190"/>
      <c r="B391" s="80" t="s">
        <v>330</v>
      </c>
      <c r="C391" s="91" t="s">
        <v>320</v>
      </c>
      <c r="D391" s="92">
        <v>20</v>
      </c>
      <c r="E391" s="92">
        <v>1985</v>
      </c>
      <c r="F391" s="93">
        <f>SUM(G391+H391+I391)</f>
        <v>12.700000000000001</v>
      </c>
      <c r="G391" s="93">
        <v>2.1</v>
      </c>
      <c r="H391" s="93">
        <v>3.2</v>
      </c>
      <c r="I391" s="93">
        <v>7.4</v>
      </c>
      <c r="J391" s="94">
        <v>1063.32</v>
      </c>
      <c r="K391" s="108">
        <v>7.4</v>
      </c>
      <c r="L391" s="95">
        <v>1063.32</v>
      </c>
      <c r="M391" s="84">
        <f t="shared" si="41"/>
        <v>0.0069593349132904495</v>
      </c>
      <c r="N391" s="95">
        <v>227</v>
      </c>
      <c r="O391" s="156">
        <f t="shared" si="42"/>
        <v>1.579769025316932</v>
      </c>
      <c r="P391" s="156">
        <f t="shared" si="43"/>
        <v>417.5600947974269</v>
      </c>
      <c r="Q391" s="168">
        <f t="shared" si="44"/>
        <v>94.78614151901591</v>
      </c>
    </row>
    <row r="392" spans="1:17" s="17" customFormat="1" ht="11.25">
      <c r="A392" s="190"/>
      <c r="B392" s="80" t="s">
        <v>183</v>
      </c>
      <c r="C392" s="81" t="s">
        <v>747</v>
      </c>
      <c r="D392" s="80">
        <v>12</v>
      </c>
      <c r="E392" s="80" t="s">
        <v>170</v>
      </c>
      <c r="F392" s="82">
        <f>SUM(G392,H392,I392)</f>
        <v>6.474</v>
      </c>
      <c r="G392" s="82">
        <v>0.815</v>
      </c>
      <c r="H392" s="82">
        <v>1.92</v>
      </c>
      <c r="I392" s="82">
        <v>3.739</v>
      </c>
      <c r="J392" s="83"/>
      <c r="K392" s="106">
        <f>I392</f>
        <v>3.739</v>
      </c>
      <c r="L392" s="85">
        <v>533.8</v>
      </c>
      <c r="M392" s="84">
        <f t="shared" si="41"/>
        <v>0.007004496065942301</v>
      </c>
      <c r="N392" s="85">
        <v>238.819</v>
      </c>
      <c r="O392" s="156">
        <f t="shared" si="42"/>
        <v>1.6728067459722742</v>
      </c>
      <c r="P392" s="156">
        <f t="shared" si="43"/>
        <v>420.26976395653804</v>
      </c>
      <c r="Q392" s="168">
        <f t="shared" si="44"/>
        <v>100.36840475833645</v>
      </c>
    </row>
    <row r="393" spans="1:17" s="17" customFormat="1" ht="11.25">
      <c r="A393" s="190"/>
      <c r="B393" s="80" t="s">
        <v>163</v>
      </c>
      <c r="C393" s="81" t="s">
        <v>148</v>
      </c>
      <c r="D393" s="80">
        <v>36</v>
      </c>
      <c r="E393" s="80">
        <v>1986</v>
      </c>
      <c r="F393" s="82">
        <f>G393+H393+I393</f>
        <v>26.796</v>
      </c>
      <c r="G393" s="82">
        <v>3.315</v>
      </c>
      <c r="H393" s="82">
        <v>8.64</v>
      </c>
      <c r="I393" s="82">
        <v>14.841</v>
      </c>
      <c r="J393" s="83">
        <v>2117.07</v>
      </c>
      <c r="K393" s="106">
        <v>14.841</v>
      </c>
      <c r="L393" s="85">
        <v>2117.07</v>
      </c>
      <c r="M393" s="84">
        <f t="shared" si="41"/>
        <v>0.007010160268673213</v>
      </c>
      <c r="N393" s="85">
        <v>220.9</v>
      </c>
      <c r="O393" s="156">
        <f t="shared" si="42"/>
        <v>1.5485444033499127</v>
      </c>
      <c r="P393" s="156">
        <f t="shared" si="43"/>
        <v>420.6096161203928</v>
      </c>
      <c r="Q393" s="168">
        <f t="shared" si="44"/>
        <v>92.91266420099477</v>
      </c>
    </row>
    <row r="394" spans="1:17" s="17" customFormat="1" ht="11.25">
      <c r="A394" s="190"/>
      <c r="B394" s="80" t="s">
        <v>599</v>
      </c>
      <c r="C394" s="87" t="s">
        <v>577</v>
      </c>
      <c r="D394" s="88">
        <v>60</v>
      </c>
      <c r="E394" s="88">
        <v>1980</v>
      </c>
      <c r="F394" s="82">
        <v>40.313</v>
      </c>
      <c r="G394" s="82">
        <v>7.81044</v>
      </c>
      <c r="H394" s="82">
        <v>9.5613</v>
      </c>
      <c r="I394" s="82">
        <v>22.941259</v>
      </c>
      <c r="J394" s="83">
        <v>3250.97</v>
      </c>
      <c r="K394" s="106">
        <f>+I394</f>
        <v>22.941259</v>
      </c>
      <c r="L394" s="85">
        <v>3250.97</v>
      </c>
      <c r="M394" s="84">
        <f t="shared" si="41"/>
        <v>0.007056742756777208</v>
      </c>
      <c r="N394" s="85">
        <v>269.557</v>
      </c>
      <c r="O394" s="156">
        <f t="shared" si="42"/>
        <v>1.902194407288594</v>
      </c>
      <c r="P394" s="156">
        <f t="shared" si="43"/>
        <v>423.4045654066325</v>
      </c>
      <c r="Q394" s="168">
        <f t="shared" si="44"/>
        <v>114.13166443731565</v>
      </c>
    </row>
    <row r="395" spans="1:17" s="17" customFormat="1" ht="11.25">
      <c r="A395" s="190"/>
      <c r="B395" s="80" t="s">
        <v>215</v>
      </c>
      <c r="C395" s="81" t="s">
        <v>210</v>
      </c>
      <c r="D395" s="80">
        <v>55</v>
      </c>
      <c r="E395" s="80">
        <v>1977</v>
      </c>
      <c r="F395" s="82">
        <v>28.58</v>
      </c>
      <c r="G395" s="82">
        <v>4.33</v>
      </c>
      <c r="H395" s="82">
        <v>8.56</v>
      </c>
      <c r="I395" s="82">
        <f>F395-G395-H395</f>
        <v>15.69</v>
      </c>
      <c r="J395" s="83">
        <v>2217.32</v>
      </c>
      <c r="K395" s="106">
        <f>I395/J395*L395</f>
        <v>15.68985847780203</v>
      </c>
      <c r="L395" s="85">
        <v>2217.3</v>
      </c>
      <c r="M395" s="84">
        <f t="shared" si="41"/>
        <v>0.007076109898435949</v>
      </c>
      <c r="N395" s="85">
        <v>278.71</v>
      </c>
      <c r="O395" s="156">
        <f t="shared" si="42"/>
        <v>1.9721825897930831</v>
      </c>
      <c r="P395" s="156">
        <f t="shared" si="43"/>
        <v>424.5665939061569</v>
      </c>
      <c r="Q395" s="168">
        <f t="shared" si="44"/>
        <v>118.33095538758498</v>
      </c>
    </row>
    <row r="396" spans="1:17" s="17" customFormat="1" ht="11.25">
      <c r="A396" s="190"/>
      <c r="B396" s="80" t="s">
        <v>87</v>
      </c>
      <c r="C396" s="81" t="s">
        <v>59</v>
      </c>
      <c r="D396" s="80">
        <v>50</v>
      </c>
      <c r="E396" s="80">
        <v>1973</v>
      </c>
      <c r="F396" s="82">
        <v>25.4099</v>
      </c>
      <c r="G396" s="82">
        <v>6.7499</v>
      </c>
      <c r="H396" s="82">
        <v>0.5</v>
      </c>
      <c r="I396" s="82">
        <v>18.16</v>
      </c>
      <c r="J396" s="83">
        <v>2545.84</v>
      </c>
      <c r="K396" s="106">
        <v>18.16</v>
      </c>
      <c r="L396" s="85">
        <v>2545.84</v>
      </c>
      <c r="M396" s="84">
        <f t="shared" si="41"/>
        <v>0.007133205543160607</v>
      </c>
      <c r="N396" s="85">
        <v>247.321</v>
      </c>
      <c r="O396" s="156">
        <f t="shared" si="42"/>
        <v>1.7641915281400244</v>
      </c>
      <c r="P396" s="156">
        <f t="shared" si="43"/>
        <v>427.9923325896364</v>
      </c>
      <c r="Q396" s="168">
        <f t="shared" si="44"/>
        <v>105.85149168840147</v>
      </c>
    </row>
    <row r="397" spans="1:17" s="17" customFormat="1" ht="11.25">
      <c r="A397" s="190"/>
      <c r="B397" s="80" t="s">
        <v>455</v>
      </c>
      <c r="C397" s="101" t="s">
        <v>442</v>
      </c>
      <c r="D397" s="101">
        <v>34</v>
      </c>
      <c r="E397" s="80">
        <v>1968</v>
      </c>
      <c r="F397" s="82">
        <f>I397+H397+G397</f>
        <v>17.599</v>
      </c>
      <c r="G397" s="82">
        <v>1.869</v>
      </c>
      <c r="H397" s="82">
        <v>5.44</v>
      </c>
      <c r="I397" s="82">
        <v>10.29</v>
      </c>
      <c r="J397" s="83">
        <v>1439.65</v>
      </c>
      <c r="K397" s="106">
        <v>10.29</v>
      </c>
      <c r="L397" s="85">
        <v>1439.65</v>
      </c>
      <c r="M397" s="84">
        <f t="shared" si="41"/>
        <v>0.007147570590073976</v>
      </c>
      <c r="N397" s="85">
        <v>236.3</v>
      </c>
      <c r="O397" s="156">
        <f t="shared" si="42"/>
        <v>1.6889709304344804</v>
      </c>
      <c r="P397" s="156">
        <f t="shared" si="43"/>
        <v>428.8542354044385</v>
      </c>
      <c r="Q397" s="168">
        <f t="shared" si="44"/>
        <v>101.33825582606882</v>
      </c>
    </row>
    <row r="398" spans="1:17" s="17" customFormat="1" ht="11.25">
      <c r="A398" s="190"/>
      <c r="B398" s="80" t="s">
        <v>540</v>
      </c>
      <c r="C398" s="81" t="s">
        <v>522</v>
      </c>
      <c r="D398" s="80"/>
      <c r="E398" s="80">
        <v>1987</v>
      </c>
      <c r="F398" s="82">
        <v>27.726993999999998</v>
      </c>
      <c r="G398" s="82">
        <v>3.904438</v>
      </c>
      <c r="H398" s="82">
        <v>7.2</v>
      </c>
      <c r="I398" s="82">
        <v>16.622556</v>
      </c>
      <c r="J398" s="83">
        <v>2321.85</v>
      </c>
      <c r="K398" s="106">
        <f>I398</f>
        <v>16.622556</v>
      </c>
      <c r="L398" s="85">
        <f>J398</f>
        <v>2321.85</v>
      </c>
      <c r="M398" s="84">
        <f t="shared" si="41"/>
        <v>0.007159185993927257</v>
      </c>
      <c r="N398" s="85">
        <v>213.53</v>
      </c>
      <c r="O398" s="156">
        <f t="shared" si="42"/>
        <v>1.5287009852832871</v>
      </c>
      <c r="P398" s="156">
        <f t="shared" si="43"/>
        <v>429.5511596356354</v>
      </c>
      <c r="Q398" s="168">
        <f t="shared" si="44"/>
        <v>91.72205911699722</v>
      </c>
    </row>
    <row r="399" spans="1:17" s="17" customFormat="1" ht="11.25">
      <c r="A399" s="190"/>
      <c r="B399" s="80" t="s">
        <v>599</v>
      </c>
      <c r="C399" s="81" t="s">
        <v>582</v>
      </c>
      <c r="D399" s="80">
        <v>87</v>
      </c>
      <c r="E399" s="80">
        <v>1983</v>
      </c>
      <c r="F399" s="82">
        <v>48.122</v>
      </c>
      <c r="G399" s="82">
        <v>9.797673</v>
      </c>
      <c r="H399" s="82">
        <v>14.08</v>
      </c>
      <c r="I399" s="82">
        <v>24.244327</v>
      </c>
      <c r="J399" s="83">
        <v>3382.64</v>
      </c>
      <c r="K399" s="106">
        <f>+I399</f>
        <v>24.244327</v>
      </c>
      <c r="L399" s="85">
        <v>3382.64</v>
      </c>
      <c r="M399" s="84">
        <f t="shared" si="41"/>
        <v>0.007167279698696876</v>
      </c>
      <c r="N399" s="85">
        <v>269.557</v>
      </c>
      <c r="O399" s="156">
        <f t="shared" si="42"/>
        <v>1.931990413741634</v>
      </c>
      <c r="P399" s="156">
        <f t="shared" si="43"/>
        <v>430.0367819218126</v>
      </c>
      <c r="Q399" s="168">
        <f t="shared" si="44"/>
        <v>115.91942482449804</v>
      </c>
    </row>
    <row r="400" spans="1:17" s="17" customFormat="1" ht="11.25">
      <c r="A400" s="190"/>
      <c r="B400" s="80" t="s">
        <v>183</v>
      </c>
      <c r="C400" s="81" t="s">
        <v>748</v>
      </c>
      <c r="D400" s="80">
        <v>45</v>
      </c>
      <c r="E400" s="80" t="s">
        <v>170</v>
      </c>
      <c r="F400" s="82">
        <f>SUM(G400,H400,I400)</f>
        <v>28.673000000000002</v>
      </c>
      <c r="G400" s="82">
        <v>5.703</v>
      </c>
      <c r="H400" s="82">
        <v>7.2</v>
      </c>
      <c r="I400" s="82">
        <v>15.77</v>
      </c>
      <c r="J400" s="83"/>
      <c r="K400" s="106">
        <f>I400</f>
        <v>15.77</v>
      </c>
      <c r="L400" s="85">
        <v>2197.71</v>
      </c>
      <c r="M400" s="84">
        <f t="shared" si="41"/>
        <v>0.007175651018560228</v>
      </c>
      <c r="N400" s="85">
        <v>238.819</v>
      </c>
      <c r="O400" s="156">
        <f t="shared" si="42"/>
        <v>1.713681800601535</v>
      </c>
      <c r="P400" s="156">
        <f t="shared" si="43"/>
        <v>430.5390611136137</v>
      </c>
      <c r="Q400" s="168">
        <f t="shared" si="44"/>
        <v>102.8209080360921</v>
      </c>
    </row>
    <row r="401" spans="1:17" s="17" customFormat="1" ht="11.25">
      <c r="A401" s="190"/>
      <c r="B401" s="80" t="s">
        <v>330</v>
      </c>
      <c r="C401" s="91" t="s">
        <v>323</v>
      </c>
      <c r="D401" s="92">
        <v>8</v>
      </c>
      <c r="E401" s="92">
        <v>1962</v>
      </c>
      <c r="F401" s="93">
        <f>SUM(G401+H401+I401)</f>
        <v>4.4</v>
      </c>
      <c r="G401" s="93">
        <v>0.5</v>
      </c>
      <c r="H401" s="93">
        <v>1.3</v>
      </c>
      <c r="I401" s="93">
        <v>2.6</v>
      </c>
      <c r="J401" s="94">
        <v>349.3</v>
      </c>
      <c r="K401" s="108">
        <v>2.2</v>
      </c>
      <c r="L401" s="95">
        <v>305.787</v>
      </c>
      <c r="M401" s="84">
        <f t="shared" si="41"/>
        <v>0.007194550455055317</v>
      </c>
      <c r="N401" s="95">
        <v>227</v>
      </c>
      <c r="O401" s="156">
        <f t="shared" si="42"/>
        <v>1.6331629532975571</v>
      </c>
      <c r="P401" s="156">
        <f t="shared" si="43"/>
        <v>431.67302730331903</v>
      </c>
      <c r="Q401" s="168">
        <f t="shared" si="44"/>
        <v>97.98977719785341</v>
      </c>
    </row>
    <row r="402" spans="1:17" s="17" customFormat="1" ht="11.25">
      <c r="A402" s="190"/>
      <c r="B402" s="80" t="s">
        <v>644</v>
      </c>
      <c r="C402" s="81" t="s">
        <v>636</v>
      </c>
      <c r="D402" s="80">
        <v>9</v>
      </c>
      <c r="E402" s="80">
        <v>1986</v>
      </c>
      <c r="F402" s="82">
        <v>6.121</v>
      </c>
      <c r="G402" s="82">
        <v>0.9</v>
      </c>
      <c r="H402" s="82">
        <v>1.5</v>
      </c>
      <c r="I402" s="82">
        <v>3.7</v>
      </c>
      <c r="J402" s="83">
        <v>513.43</v>
      </c>
      <c r="K402" s="106">
        <v>3.7</v>
      </c>
      <c r="L402" s="85">
        <v>513.4</v>
      </c>
      <c r="M402" s="84">
        <f t="shared" si="41"/>
        <v>0.0072068562524347495</v>
      </c>
      <c r="N402" s="85">
        <v>310.87</v>
      </c>
      <c r="O402" s="156">
        <f t="shared" si="42"/>
        <v>2.2403954031943907</v>
      </c>
      <c r="P402" s="156">
        <f t="shared" si="43"/>
        <v>432.411375146085</v>
      </c>
      <c r="Q402" s="168">
        <f t="shared" si="44"/>
        <v>134.42372419166344</v>
      </c>
    </row>
    <row r="403" spans="1:17" s="17" customFormat="1" ht="11.25">
      <c r="A403" s="190"/>
      <c r="B403" s="80" t="s">
        <v>163</v>
      </c>
      <c r="C403" s="81" t="s">
        <v>145</v>
      </c>
      <c r="D403" s="80">
        <v>60</v>
      </c>
      <c r="E403" s="80">
        <v>1982</v>
      </c>
      <c r="F403" s="82">
        <f>G403+H403+I403</f>
        <v>37.90668</v>
      </c>
      <c r="G403" s="82">
        <v>5.355</v>
      </c>
      <c r="H403" s="82">
        <v>9.6</v>
      </c>
      <c r="I403" s="82">
        <v>22.95168</v>
      </c>
      <c r="J403" s="83">
        <v>3183.77</v>
      </c>
      <c r="K403" s="106">
        <v>22.951</v>
      </c>
      <c r="L403" s="85">
        <v>3183.77</v>
      </c>
      <c r="M403" s="84">
        <f t="shared" si="41"/>
        <v>0.007208749375740082</v>
      </c>
      <c r="N403" s="85">
        <v>220.9</v>
      </c>
      <c r="O403" s="156">
        <f t="shared" si="42"/>
        <v>1.5924127371009842</v>
      </c>
      <c r="P403" s="156">
        <f t="shared" si="43"/>
        <v>432.5249625444049</v>
      </c>
      <c r="Q403" s="168">
        <f t="shared" si="44"/>
        <v>95.54476422605904</v>
      </c>
    </row>
    <row r="404" spans="1:17" s="17" customFormat="1" ht="11.25">
      <c r="A404" s="190"/>
      <c r="B404" s="80" t="s">
        <v>455</v>
      </c>
      <c r="C404" s="101" t="s">
        <v>444</v>
      </c>
      <c r="D404" s="101">
        <v>11</v>
      </c>
      <c r="E404" s="80">
        <v>1989</v>
      </c>
      <c r="F404" s="82">
        <f>I404+H404+G404</f>
        <v>7.266</v>
      </c>
      <c r="G404" s="82">
        <v>1.106</v>
      </c>
      <c r="H404" s="82">
        <v>1.76</v>
      </c>
      <c r="I404" s="82">
        <v>4.4</v>
      </c>
      <c r="J404" s="83">
        <v>604.87</v>
      </c>
      <c r="K404" s="82">
        <v>4.4</v>
      </c>
      <c r="L404" s="83">
        <v>604.87</v>
      </c>
      <c r="M404" s="84">
        <f t="shared" si="41"/>
        <v>0.00727429034337957</v>
      </c>
      <c r="N404" s="85">
        <v>236.3</v>
      </c>
      <c r="O404" s="156">
        <f t="shared" si="42"/>
        <v>1.7189148081405925</v>
      </c>
      <c r="P404" s="156">
        <f t="shared" si="43"/>
        <v>436.4574206027742</v>
      </c>
      <c r="Q404" s="168">
        <f t="shared" si="44"/>
        <v>103.13488848843555</v>
      </c>
    </row>
    <row r="405" spans="1:17" s="17" customFormat="1" ht="11.25">
      <c r="A405" s="190"/>
      <c r="B405" s="80" t="s">
        <v>362</v>
      </c>
      <c r="C405" s="81" t="s">
        <v>749</v>
      </c>
      <c r="D405" s="80">
        <v>45</v>
      </c>
      <c r="E405" s="80">
        <v>1984</v>
      </c>
      <c r="F405" s="82">
        <v>28.121</v>
      </c>
      <c r="G405" s="82">
        <v>3.862</v>
      </c>
      <c r="H405" s="82">
        <v>7.2</v>
      </c>
      <c r="I405" s="82">
        <v>17.059</v>
      </c>
      <c r="J405" s="83">
        <v>2337.74</v>
      </c>
      <c r="K405" s="82">
        <v>17.059</v>
      </c>
      <c r="L405" s="83">
        <v>2337.74</v>
      </c>
      <c r="M405" s="84">
        <f t="shared" si="41"/>
        <v>0.007297218681290478</v>
      </c>
      <c r="N405" s="85">
        <v>252.55</v>
      </c>
      <c r="O405" s="156">
        <f t="shared" si="42"/>
        <v>1.8429125779599105</v>
      </c>
      <c r="P405" s="156">
        <f t="shared" si="43"/>
        <v>437.8331208774287</v>
      </c>
      <c r="Q405" s="168">
        <f t="shared" si="44"/>
        <v>110.57475467759463</v>
      </c>
    </row>
    <row r="406" spans="1:17" s="17" customFormat="1" ht="11.25">
      <c r="A406" s="190"/>
      <c r="B406" s="80" t="s">
        <v>411</v>
      </c>
      <c r="C406" s="81" t="s">
        <v>750</v>
      </c>
      <c r="D406" s="80">
        <v>40</v>
      </c>
      <c r="E406" s="80"/>
      <c r="F406" s="82">
        <v>24.8</v>
      </c>
      <c r="G406" s="82">
        <v>4.422</v>
      </c>
      <c r="H406" s="82">
        <v>6.4</v>
      </c>
      <c r="I406" s="82">
        <v>13.959</v>
      </c>
      <c r="J406" s="83">
        <v>1916.2</v>
      </c>
      <c r="K406" s="82">
        <v>14</v>
      </c>
      <c r="L406" s="83">
        <v>1916.2</v>
      </c>
      <c r="M406" s="84">
        <f t="shared" si="41"/>
        <v>0.007306126709111784</v>
      </c>
      <c r="N406" s="85">
        <v>210.2</v>
      </c>
      <c r="O406" s="156">
        <f t="shared" si="42"/>
        <v>1.5357478342552968</v>
      </c>
      <c r="P406" s="156">
        <f t="shared" si="43"/>
        <v>438.367602546707</v>
      </c>
      <c r="Q406" s="168">
        <f t="shared" si="44"/>
        <v>92.14487005531781</v>
      </c>
    </row>
    <row r="407" spans="1:17" s="17" customFormat="1" ht="11.25">
      <c r="A407" s="190"/>
      <c r="B407" s="80" t="s">
        <v>163</v>
      </c>
      <c r="C407" s="81" t="s">
        <v>146</v>
      </c>
      <c r="D407" s="80">
        <v>15</v>
      </c>
      <c r="E407" s="80">
        <v>1986</v>
      </c>
      <c r="F407" s="82">
        <f>G407+H407+I407</f>
        <v>33.595</v>
      </c>
      <c r="G407" s="82">
        <v>4.692</v>
      </c>
      <c r="H407" s="82">
        <v>7.2</v>
      </c>
      <c r="I407" s="82">
        <v>21.703</v>
      </c>
      <c r="J407" s="83">
        <v>2955.1</v>
      </c>
      <c r="K407" s="82">
        <v>21.703</v>
      </c>
      <c r="L407" s="83">
        <v>2955.1</v>
      </c>
      <c r="M407" s="84">
        <f t="shared" si="41"/>
        <v>0.007344252309566512</v>
      </c>
      <c r="N407" s="85">
        <v>220.9</v>
      </c>
      <c r="O407" s="156">
        <f t="shared" si="42"/>
        <v>1.6223453351832426</v>
      </c>
      <c r="P407" s="156">
        <f t="shared" si="43"/>
        <v>440.65513857399077</v>
      </c>
      <c r="Q407" s="168">
        <f t="shared" si="44"/>
        <v>97.34072011099455</v>
      </c>
    </row>
    <row r="408" spans="1:17" s="17" customFormat="1" ht="11.25">
      <c r="A408" s="190"/>
      <c r="B408" s="80" t="s">
        <v>254</v>
      </c>
      <c r="C408" s="81" t="s">
        <v>234</v>
      </c>
      <c r="D408" s="109">
        <v>31</v>
      </c>
      <c r="E408" s="80" t="s">
        <v>189</v>
      </c>
      <c r="F408" s="82">
        <f>G408+H408+I408</f>
        <v>17.720192</v>
      </c>
      <c r="G408" s="82">
        <v>1.7850000000000001</v>
      </c>
      <c r="H408" s="82">
        <v>4.8</v>
      </c>
      <c r="I408" s="82">
        <v>11.135192</v>
      </c>
      <c r="J408" s="83">
        <v>1515.1100000000001</v>
      </c>
      <c r="K408" s="82">
        <v>11.135192</v>
      </c>
      <c r="L408" s="83">
        <v>1515.1100000000001</v>
      </c>
      <c r="M408" s="84">
        <f t="shared" si="41"/>
        <v>0.007349428094329784</v>
      </c>
      <c r="N408" s="85">
        <v>234</v>
      </c>
      <c r="O408" s="156">
        <f t="shared" si="42"/>
        <v>1.7197661740731696</v>
      </c>
      <c r="P408" s="156">
        <f t="shared" si="43"/>
        <v>440.965685659787</v>
      </c>
      <c r="Q408" s="168">
        <f t="shared" si="44"/>
        <v>103.18597044439015</v>
      </c>
    </row>
    <row r="409" spans="1:17" s="17" customFormat="1" ht="11.25">
      <c r="A409" s="190"/>
      <c r="B409" s="80" t="s">
        <v>87</v>
      </c>
      <c r="C409" s="81" t="s">
        <v>60</v>
      </c>
      <c r="D409" s="80">
        <v>32</v>
      </c>
      <c r="E409" s="80">
        <v>1960</v>
      </c>
      <c r="F409" s="82">
        <v>15.015</v>
      </c>
      <c r="G409" s="82">
        <v>2.7344</v>
      </c>
      <c r="H409" s="82">
        <v>3.2</v>
      </c>
      <c r="I409" s="82">
        <v>9.0806</v>
      </c>
      <c r="J409" s="83">
        <v>1234.69</v>
      </c>
      <c r="K409" s="82">
        <v>9.0806</v>
      </c>
      <c r="L409" s="83">
        <v>1234.69</v>
      </c>
      <c r="M409" s="84">
        <f t="shared" si="41"/>
        <v>0.007354558634151082</v>
      </c>
      <c r="N409" s="85">
        <v>247.321</v>
      </c>
      <c r="O409" s="156">
        <f t="shared" si="42"/>
        <v>1.8189367959568798</v>
      </c>
      <c r="P409" s="156">
        <f t="shared" si="43"/>
        <v>441.27351804906493</v>
      </c>
      <c r="Q409" s="168">
        <f t="shared" si="44"/>
        <v>109.13620775741279</v>
      </c>
    </row>
    <row r="410" spans="1:17" s="17" customFormat="1" ht="11.25">
      <c r="A410" s="190"/>
      <c r="B410" s="80" t="s">
        <v>254</v>
      </c>
      <c r="C410" s="81" t="s">
        <v>235</v>
      </c>
      <c r="D410" s="109">
        <v>35</v>
      </c>
      <c r="E410" s="80" t="s">
        <v>189</v>
      </c>
      <c r="F410" s="82">
        <f>G410+H410+I410</f>
        <v>26.111480999999998</v>
      </c>
      <c r="G410" s="82">
        <v>3.774</v>
      </c>
      <c r="H410" s="82">
        <v>5.6000000000000005</v>
      </c>
      <c r="I410" s="82">
        <v>16.737481</v>
      </c>
      <c r="J410" s="83">
        <v>2272.9500000000003</v>
      </c>
      <c r="K410" s="82">
        <v>16.737481</v>
      </c>
      <c r="L410" s="83">
        <v>2272.9500000000003</v>
      </c>
      <c r="M410" s="84">
        <f t="shared" si="41"/>
        <v>0.007363769990540925</v>
      </c>
      <c r="N410" s="85">
        <v>234</v>
      </c>
      <c r="O410" s="156">
        <f t="shared" si="42"/>
        <v>1.7231221777865766</v>
      </c>
      <c r="P410" s="156">
        <f t="shared" si="43"/>
        <v>441.82619943245555</v>
      </c>
      <c r="Q410" s="168">
        <f t="shared" si="44"/>
        <v>103.3873306671946</v>
      </c>
    </row>
    <row r="411" spans="1:17" s="17" customFormat="1" ht="11.25">
      <c r="A411" s="190"/>
      <c r="B411" s="80" t="s">
        <v>644</v>
      </c>
      <c r="C411" s="110" t="s">
        <v>643</v>
      </c>
      <c r="D411" s="80">
        <v>17</v>
      </c>
      <c r="E411" s="80">
        <v>1975</v>
      </c>
      <c r="F411" s="82">
        <v>10.2</v>
      </c>
      <c r="G411" s="82">
        <v>1.7</v>
      </c>
      <c r="H411" s="82">
        <v>2.4</v>
      </c>
      <c r="I411" s="82">
        <v>6.1</v>
      </c>
      <c r="J411" s="83">
        <v>827.36</v>
      </c>
      <c r="K411" s="82">
        <v>6.1</v>
      </c>
      <c r="L411" s="83">
        <v>827.36</v>
      </c>
      <c r="M411" s="84">
        <f t="shared" si="41"/>
        <v>0.007372848578611486</v>
      </c>
      <c r="N411" s="85">
        <v>310.87</v>
      </c>
      <c r="O411" s="156">
        <f t="shared" si="42"/>
        <v>2.291997437632953</v>
      </c>
      <c r="P411" s="156">
        <f t="shared" si="43"/>
        <v>442.3709147166892</v>
      </c>
      <c r="Q411" s="168">
        <f t="shared" si="44"/>
        <v>137.51984625797715</v>
      </c>
    </row>
    <row r="412" spans="1:17" s="17" customFormat="1" ht="11.25">
      <c r="A412" s="190"/>
      <c r="B412" s="80" t="s">
        <v>330</v>
      </c>
      <c r="C412" s="91" t="s">
        <v>328</v>
      </c>
      <c r="D412" s="92">
        <v>8</v>
      </c>
      <c r="E412" s="92">
        <v>1959</v>
      </c>
      <c r="F412" s="93">
        <f>SUM(G412+H412+I412)</f>
        <v>2.1</v>
      </c>
      <c r="G412" s="93"/>
      <c r="H412" s="93">
        <v>0</v>
      </c>
      <c r="I412" s="93">
        <v>2.1</v>
      </c>
      <c r="J412" s="94">
        <v>303.83</v>
      </c>
      <c r="K412" s="93">
        <v>1.9</v>
      </c>
      <c r="L412" s="94">
        <v>256.9</v>
      </c>
      <c r="M412" s="84">
        <f t="shared" si="41"/>
        <v>0.007395873880887505</v>
      </c>
      <c r="N412" s="95">
        <v>227</v>
      </c>
      <c r="O412" s="156">
        <f t="shared" si="42"/>
        <v>1.6788633709614638</v>
      </c>
      <c r="P412" s="156">
        <f t="shared" si="43"/>
        <v>443.75243285325035</v>
      </c>
      <c r="Q412" s="168">
        <f t="shared" si="44"/>
        <v>100.73180225768783</v>
      </c>
    </row>
    <row r="413" spans="1:17" s="17" customFormat="1" ht="11.25">
      <c r="A413" s="190"/>
      <c r="B413" s="80" t="s">
        <v>183</v>
      </c>
      <c r="C413" s="81" t="s">
        <v>751</v>
      </c>
      <c r="D413" s="80">
        <v>25</v>
      </c>
      <c r="E413" s="80" t="s">
        <v>170</v>
      </c>
      <c r="F413" s="82">
        <f>SUM(G413,H413,I413)</f>
        <v>16.804000000000002</v>
      </c>
      <c r="G413" s="82">
        <v>2.812</v>
      </c>
      <c r="H413" s="82">
        <v>4</v>
      </c>
      <c r="I413" s="82">
        <v>9.992</v>
      </c>
      <c r="J413" s="83"/>
      <c r="K413" s="82">
        <f>I413</f>
        <v>9.992</v>
      </c>
      <c r="L413" s="83">
        <v>1349.82</v>
      </c>
      <c r="M413" s="84">
        <f t="shared" si="41"/>
        <v>0.007402468477278453</v>
      </c>
      <c r="N413" s="85">
        <v>238.819</v>
      </c>
      <c r="O413" s="156">
        <f t="shared" si="42"/>
        <v>1.7678501192751628</v>
      </c>
      <c r="P413" s="156">
        <f t="shared" si="43"/>
        <v>444.14810863670715</v>
      </c>
      <c r="Q413" s="168">
        <f t="shared" si="44"/>
        <v>106.07100715650976</v>
      </c>
    </row>
    <row r="414" spans="1:17" s="17" customFormat="1" ht="11.25">
      <c r="A414" s="190"/>
      <c r="B414" s="80" t="s">
        <v>362</v>
      </c>
      <c r="C414" s="81" t="s">
        <v>752</v>
      </c>
      <c r="D414" s="80">
        <v>45</v>
      </c>
      <c r="E414" s="80">
        <v>1984</v>
      </c>
      <c r="F414" s="82">
        <v>29.21</v>
      </c>
      <c r="G414" s="82">
        <v>4.762</v>
      </c>
      <c r="H414" s="82">
        <v>7.2</v>
      </c>
      <c r="I414" s="82">
        <v>17.248</v>
      </c>
      <c r="J414" s="83">
        <v>2324.6</v>
      </c>
      <c r="K414" s="82">
        <v>17.248</v>
      </c>
      <c r="L414" s="83">
        <v>2324.6</v>
      </c>
      <c r="M414" s="84">
        <f t="shared" si="41"/>
        <v>0.007419771143422525</v>
      </c>
      <c r="N414" s="85">
        <v>252.55</v>
      </c>
      <c r="O414" s="156">
        <f t="shared" si="42"/>
        <v>1.8738632022713588</v>
      </c>
      <c r="P414" s="156">
        <f t="shared" si="43"/>
        <v>445.1862686053515</v>
      </c>
      <c r="Q414" s="168">
        <f t="shared" si="44"/>
        <v>112.43179213628153</v>
      </c>
    </row>
    <row r="415" spans="1:17" s="17" customFormat="1" ht="11.25">
      <c r="A415" s="190"/>
      <c r="B415" s="80" t="s">
        <v>540</v>
      </c>
      <c r="C415" s="81" t="s">
        <v>523</v>
      </c>
      <c r="D415" s="80"/>
      <c r="E415" s="80">
        <v>1970</v>
      </c>
      <c r="F415" s="82">
        <v>11.890999</v>
      </c>
      <c r="G415" s="82">
        <v>1.566622</v>
      </c>
      <c r="H415" s="82">
        <v>3.2</v>
      </c>
      <c r="I415" s="82">
        <v>7.124377</v>
      </c>
      <c r="J415" s="83">
        <v>955.92</v>
      </c>
      <c r="K415" s="82">
        <f aca="true" t="shared" si="45" ref="K415:L417">I415</f>
        <v>7.124377</v>
      </c>
      <c r="L415" s="83">
        <f t="shared" si="45"/>
        <v>955.92</v>
      </c>
      <c r="M415" s="84">
        <f t="shared" si="41"/>
        <v>0.0074529008703657215</v>
      </c>
      <c r="N415" s="85">
        <v>213.53</v>
      </c>
      <c r="O415" s="156">
        <f t="shared" si="42"/>
        <v>1.5914179228491925</v>
      </c>
      <c r="P415" s="156">
        <f t="shared" si="43"/>
        <v>447.17405222194327</v>
      </c>
      <c r="Q415" s="168">
        <f t="shared" si="44"/>
        <v>95.48507537095153</v>
      </c>
    </row>
    <row r="416" spans="1:17" s="17" customFormat="1" ht="11.25">
      <c r="A416" s="190"/>
      <c r="B416" s="80" t="s">
        <v>107</v>
      </c>
      <c r="C416" s="81" t="s">
        <v>97</v>
      </c>
      <c r="D416" s="80">
        <v>30</v>
      </c>
      <c r="E416" s="80">
        <v>1990</v>
      </c>
      <c r="F416" s="82">
        <f>G416+H416+I416</f>
        <v>19.369004</v>
      </c>
      <c r="G416" s="82">
        <v>2.245499</v>
      </c>
      <c r="H416" s="82">
        <v>5.1</v>
      </c>
      <c r="I416" s="82">
        <v>12.023505</v>
      </c>
      <c r="J416" s="83">
        <v>1607.03</v>
      </c>
      <c r="K416" s="82">
        <f t="shared" si="45"/>
        <v>12.023505</v>
      </c>
      <c r="L416" s="83">
        <f t="shared" si="45"/>
        <v>1607.03</v>
      </c>
      <c r="M416" s="84">
        <f t="shared" si="41"/>
        <v>0.0074818173898433754</v>
      </c>
      <c r="N416" s="85">
        <v>307.38</v>
      </c>
      <c r="O416" s="156">
        <f t="shared" si="42"/>
        <v>2.2997610292900568</v>
      </c>
      <c r="P416" s="156">
        <f t="shared" si="43"/>
        <v>448.9090433906025</v>
      </c>
      <c r="Q416" s="168">
        <f t="shared" si="44"/>
        <v>137.9856617574034</v>
      </c>
    </row>
    <row r="417" spans="1:17" s="17" customFormat="1" ht="11.25">
      <c r="A417" s="190"/>
      <c r="B417" s="80" t="s">
        <v>107</v>
      </c>
      <c r="C417" s="81" t="s">
        <v>106</v>
      </c>
      <c r="D417" s="80">
        <v>22</v>
      </c>
      <c r="E417" s="80">
        <v>1987</v>
      </c>
      <c r="F417" s="82">
        <f>G417+H417+I417</f>
        <v>13.059004</v>
      </c>
      <c r="G417" s="82">
        <v>1.558674</v>
      </c>
      <c r="H417" s="82">
        <v>3.4</v>
      </c>
      <c r="I417" s="82">
        <v>8.10033</v>
      </c>
      <c r="J417" s="83">
        <v>1081.63</v>
      </c>
      <c r="K417" s="82">
        <f t="shared" si="45"/>
        <v>8.10033</v>
      </c>
      <c r="L417" s="83">
        <f t="shared" si="45"/>
        <v>1081.63</v>
      </c>
      <c r="M417" s="84">
        <f t="shared" si="41"/>
        <v>0.007489002708874568</v>
      </c>
      <c r="N417" s="85">
        <f>N416</f>
        <v>307.38</v>
      </c>
      <c r="O417" s="156">
        <f t="shared" si="42"/>
        <v>2.301969652653865</v>
      </c>
      <c r="P417" s="156">
        <f t="shared" si="43"/>
        <v>449.3401625324741</v>
      </c>
      <c r="Q417" s="168">
        <f t="shared" si="44"/>
        <v>138.1181791592319</v>
      </c>
    </row>
    <row r="418" spans="1:17" s="17" customFormat="1" ht="11.25">
      <c r="A418" s="190"/>
      <c r="B418" s="80" t="s">
        <v>286</v>
      </c>
      <c r="C418" s="96" t="s">
        <v>270</v>
      </c>
      <c r="D418" s="97">
        <v>32</v>
      </c>
      <c r="E418" s="97" t="s">
        <v>189</v>
      </c>
      <c r="F418" s="98">
        <v>11.9</v>
      </c>
      <c r="G418" s="98">
        <v>1.95</v>
      </c>
      <c r="H418" s="98">
        <v>0.31</v>
      </c>
      <c r="I418" s="98">
        <v>9.64</v>
      </c>
      <c r="J418" s="99">
        <v>1286.95</v>
      </c>
      <c r="K418" s="98">
        <v>9.64</v>
      </c>
      <c r="L418" s="99">
        <v>1286.95</v>
      </c>
      <c r="M418" s="84">
        <f t="shared" si="41"/>
        <v>0.007490578499553207</v>
      </c>
      <c r="N418" s="85">
        <v>220.4</v>
      </c>
      <c r="O418" s="156">
        <f t="shared" si="42"/>
        <v>1.6509235013015269</v>
      </c>
      <c r="P418" s="156">
        <f t="shared" si="43"/>
        <v>449.43470997319247</v>
      </c>
      <c r="Q418" s="168">
        <f t="shared" si="44"/>
        <v>99.05541007809163</v>
      </c>
    </row>
    <row r="419" spans="1:17" s="17" customFormat="1" ht="11.25">
      <c r="A419" s="190"/>
      <c r="B419" s="80" t="s">
        <v>107</v>
      </c>
      <c r="C419" s="81" t="s">
        <v>103</v>
      </c>
      <c r="D419" s="80">
        <v>44</v>
      </c>
      <c r="E419" s="80">
        <v>1970</v>
      </c>
      <c r="F419" s="82">
        <f>G419+H419+I419</f>
        <v>27.829008</v>
      </c>
      <c r="G419" s="82">
        <v>3.44224</v>
      </c>
      <c r="H419" s="82">
        <v>7.04</v>
      </c>
      <c r="I419" s="82">
        <v>17.346768</v>
      </c>
      <c r="J419" s="83">
        <v>2311.09</v>
      </c>
      <c r="K419" s="82">
        <f>I419</f>
        <v>17.346768</v>
      </c>
      <c r="L419" s="83">
        <f>J419</f>
        <v>2311.09</v>
      </c>
      <c r="M419" s="84">
        <f t="shared" si="41"/>
        <v>0.007505881640264983</v>
      </c>
      <c r="N419" s="85">
        <f>N418</f>
        <v>220.4</v>
      </c>
      <c r="O419" s="156">
        <f t="shared" si="42"/>
        <v>1.6542963135144024</v>
      </c>
      <c r="P419" s="156">
        <f t="shared" si="43"/>
        <v>450.352898415899</v>
      </c>
      <c r="Q419" s="168">
        <f t="shared" si="44"/>
        <v>99.25777881086414</v>
      </c>
    </row>
    <row r="420" spans="1:17" s="17" customFormat="1" ht="11.25">
      <c r="A420" s="190"/>
      <c r="B420" s="80" t="s">
        <v>215</v>
      </c>
      <c r="C420" s="81" t="s">
        <v>213</v>
      </c>
      <c r="D420" s="80">
        <v>19</v>
      </c>
      <c r="E420" s="80">
        <v>1959</v>
      </c>
      <c r="F420" s="82">
        <v>10.59</v>
      </c>
      <c r="G420" s="82">
        <v>3.04</v>
      </c>
      <c r="H420" s="82">
        <v>0</v>
      </c>
      <c r="I420" s="82">
        <f>F420-G420-H420</f>
        <v>7.55</v>
      </c>
      <c r="J420" s="83">
        <v>1005.84</v>
      </c>
      <c r="K420" s="82">
        <f>I420/J420*L420</f>
        <v>7.54969975343991</v>
      </c>
      <c r="L420" s="83">
        <v>1005.8</v>
      </c>
      <c r="M420" s="84">
        <f t="shared" si="41"/>
        <v>0.007506164002226994</v>
      </c>
      <c r="N420" s="85">
        <v>278.71</v>
      </c>
      <c r="O420" s="156">
        <f t="shared" si="42"/>
        <v>2.092042969060685</v>
      </c>
      <c r="P420" s="156">
        <f t="shared" si="43"/>
        <v>450.3698401336196</v>
      </c>
      <c r="Q420" s="168">
        <f t="shared" si="44"/>
        <v>125.52257814364113</v>
      </c>
    </row>
    <row r="421" spans="1:17" s="17" customFormat="1" ht="11.25">
      <c r="A421" s="190"/>
      <c r="B421" s="80" t="s">
        <v>540</v>
      </c>
      <c r="C421" s="81" t="s">
        <v>524</v>
      </c>
      <c r="D421" s="80"/>
      <c r="E421" s="80">
        <v>1982</v>
      </c>
      <c r="F421" s="82">
        <v>15.826999</v>
      </c>
      <c r="G421" s="82">
        <v>2.083939</v>
      </c>
      <c r="H421" s="82">
        <v>4</v>
      </c>
      <c r="I421" s="82">
        <v>9.74306</v>
      </c>
      <c r="J421" s="83">
        <v>1297.39</v>
      </c>
      <c r="K421" s="82">
        <f>I421</f>
        <v>9.74306</v>
      </c>
      <c r="L421" s="83">
        <f>J421</f>
        <v>1297.39</v>
      </c>
      <c r="M421" s="84">
        <f t="shared" si="41"/>
        <v>0.007509738783249446</v>
      </c>
      <c r="N421" s="85">
        <v>213.53</v>
      </c>
      <c r="O421" s="156">
        <f t="shared" si="42"/>
        <v>1.6035545223872543</v>
      </c>
      <c r="P421" s="156">
        <f t="shared" si="43"/>
        <v>450.5843269949668</v>
      </c>
      <c r="Q421" s="168">
        <f t="shared" si="44"/>
        <v>96.21327134323526</v>
      </c>
    </row>
    <row r="422" spans="1:17" s="17" customFormat="1" ht="11.25">
      <c r="A422" s="190"/>
      <c r="B422" s="80" t="s">
        <v>286</v>
      </c>
      <c r="C422" s="96" t="s">
        <v>275</v>
      </c>
      <c r="D422" s="97">
        <v>108</v>
      </c>
      <c r="E422" s="92" t="s">
        <v>189</v>
      </c>
      <c r="F422" s="98">
        <v>43.2</v>
      </c>
      <c r="G422" s="98">
        <v>6.39</v>
      </c>
      <c r="H422" s="98">
        <v>17.28</v>
      </c>
      <c r="I422" s="98">
        <v>19.53</v>
      </c>
      <c r="J422" s="99">
        <v>2599.5</v>
      </c>
      <c r="K422" s="98">
        <v>19.53</v>
      </c>
      <c r="L422" s="99">
        <v>2599.5</v>
      </c>
      <c r="M422" s="100">
        <v>0.007512983266012695</v>
      </c>
      <c r="N422" s="95">
        <v>220.4</v>
      </c>
      <c r="O422" s="157">
        <v>1.6558615118291982</v>
      </c>
      <c r="P422" s="157">
        <v>450.77899596076173</v>
      </c>
      <c r="Q422" s="169">
        <v>99.35169070975188</v>
      </c>
    </row>
    <row r="423" spans="1:17" s="17" customFormat="1" ht="11.25">
      <c r="A423" s="190"/>
      <c r="B423" s="80" t="s">
        <v>254</v>
      </c>
      <c r="C423" s="81" t="s">
        <v>236</v>
      </c>
      <c r="D423" s="109">
        <v>50</v>
      </c>
      <c r="E423" s="80" t="s">
        <v>189</v>
      </c>
      <c r="F423" s="82">
        <f>G423+H423+I423</f>
        <v>24.730323</v>
      </c>
      <c r="G423" s="82">
        <v>2.7030000000000003</v>
      </c>
      <c r="H423" s="82">
        <v>8</v>
      </c>
      <c r="I423" s="82">
        <v>14.027322999999999</v>
      </c>
      <c r="J423" s="83">
        <v>1866.89</v>
      </c>
      <c r="K423" s="82">
        <v>14.027322999999999</v>
      </c>
      <c r="L423" s="83">
        <v>1866.89</v>
      </c>
      <c r="M423" s="84">
        <f aca="true" t="shared" si="46" ref="M423:M428">K423/L423</f>
        <v>0.007513738356303799</v>
      </c>
      <c r="N423" s="85">
        <v>234</v>
      </c>
      <c r="O423" s="156">
        <f aca="true" t="shared" si="47" ref="O423:O428">M423*N423</f>
        <v>1.758214775375089</v>
      </c>
      <c r="P423" s="156">
        <f aca="true" t="shared" si="48" ref="P423:P428">M423*60*1000</f>
        <v>450.8243013782279</v>
      </c>
      <c r="Q423" s="168">
        <f aca="true" t="shared" si="49" ref="Q423:Q428">P423*N423/1000</f>
        <v>105.49288652250533</v>
      </c>
    </row>
    <row r="424" spans="1:17" s="17" customFormat="1" ht="11.25">
      <c r="A424" s="190"/>
      <c r="B424" s="80" t="s">
        <v>254</v>
      </c>
      <c r="C424" s="81" t="s">
        <v>237</v>
      </c>
      <c r="D424" s="109">
        <v>72</v>
      </c>
      <c r="E424" s="80" t="s">
        <v>189</v>
      </c>
      <c r="F424" s="82">
        <f>G424+H424+I424</f>
        <v>38.534401</v>
      </c>
      <c r="G424" s="82">
        <v>5.304</v>
      </c>
      <c r="H424" s="82">
        <v>11.52</v>
      </c>
      <c r="I424" s="82">
        <v>21.710401</v>
      </c>
      <c r="J424" s="83">
        <v>2887.87</v>
      </c>
      <c r="K424" s="82">
        <v>21.710401</v>
      </c>
      <c r="L424" s="83">
        <v>2887.87</v>
      </c>
      <c r="M424" s="84">
        <f t="shared" si="46"/>
        <v>0.0075177902744929664</v>
      </c>
      <c r="N424" s="85">
        <v>234</v>
      </c>
      <c r="O424" s="156">
        <f t="shared" si="47"/>
        <v>1.7591629242313542</v>
      </c>
      <c r="P424" s="156">
        <f t="shared" si="48"/>
        <v>451.067416469578</v>
      </c>
      <c r="Q424" s="168">
        <f t="shared" si="49"/>
        <v>105.54977545388125</v>
      </c>
    </row>
    <row r="425" spans="1:17" s="17" customFormat="1" ht="11.25">
      <c r="A425" s="190"/>
      <c r="B425" s="80" t="s">
        <v>254</v>
      </c>
      <c r="C425" s="81" t="s">
        <v>238</v>
      </c>
      <c r="D425" s="109">
        <v>55</v>
      </c>
      <c r="E425" s="80" t="s">
        <v>189</v>
      </c>
      <c r="F425" s="82">
        <f>G425+H425+I425</f>
        <v>30.949415000000002</v>
      </c>
      <c r="G425" s="82">
        <v>3.009</v>
      </c>
      <c r="H425" s="82">
        <v>8.8</v>
      </c>
      <c r="I425" s="82">
        <v>19.140415</v>
      </c>
      <c r="J425" s="83">
        <v>2545.31</v>
      </c>
      <c r="K425" s="82">
        <v>19.140415</v>
      </c>
      <c r="L425" s="83">
        <v>2545.31</v>
      </c>
      <c r="M425" s="84">
        <f t="shared" si="46"/>
        <v>0.007519875771517026</v>
      </c>
      <c r="N425" s="85">
        <v>234</v>
      </c>
      <c r="O425" s="156">
        <f t="shared" si="47"/>
        <v>1.7596509305349841</v>
      </c>
      <c r="P425" s="156">
        <f t="shared" si="48"/>
        <v>451.1925462910216</v>
      </c>
      <c r="Q425" s="168">
        <f t="shared" si="49"/>
        <v>105.57905583209906</v>
      </c>
    </row>
    <row r="426" spans="1:17" s="17" customFormat="1" ht="11.25">
      <c r="A426" s="190"/>
      <c r="B426" s="80" t="s">
        <v>169</v>
      </c>
      <c r="C426" s="81" t="s">
        <v>164</v>
      </c>
      <c r="D426" s="80">
        <v>12</v>
      </c>
      <c r="E426" s="80">
        <v>1992</v>
      </c>
      <c r="F426" s="82">
        <v>8.238</v>
      </c>
      <c r="G426" s="82">
        <v>1.073</v>
      </c>
      <c r="H426" s="82">
        <v>1.92</v>
      </c>
      <c r="I426" s="82">
        <v>5.245</v>
      </c>
      <c r="J426" s="83">
        <v>695.18</v>
      </c>
      <c r="K426" s="82">
        <v>5.245</v>
      </c>
      <c r="L426" s="83">
        <v>695.2</v>
      </c>
      <c r="M426" s="84">
        <f t="shared" si="46"/>
        <v>0.007544591484464902</v>
      </c>
      <c r="N426" s="85">
        <v>192.4</v>
      </c>
      <c r="O426" s="156">
        <f t="shared" si="47"/>
        <v>1.4515794016110473</v>
      </c>
      <c r="P426" s="156">
        <f t="shared" si="48"/>
        <v>452.67548906789415</v>
      </c>
      <c r="Q426" s="168">
        <f t="shared" si="49"/>
        <v>87.09476409666284</v>
      </c>
    </row>
    <row r="427" spans="1:17" s="17" customFormat="1" ht="11.25">
      <c r="A427" s="190"/>
      <c r="B427" s="80" t="s">
        <v>163</v>
      </c>
      <c r="C427" s="81" t="s">
        <v>151</v>
      </c>
      <c r="D427" s="80">
        <v>50</v>
      </c>
      <c r="E427" s="80">
        <v>1983</v>
      </c>
      <c r="F427" s="82">
        <f>G427+H427+I427</f>
        <v>30.604</v>
      </c>
      <c r="G427" s="82">
        <v>3.213</v>
      </c>
      <c r="H427" s="82">
        <v>8</v>
      </c>
      <c r="I427" s="82">
        <v>19.391</v>
      </c>
      <c r="J427" s="83">
        <v>2563.2</v>
      </c>
      <c r="K427" s="82">
        <v>19.391</v>
      </c>
      <c r="L427" s="83">
        <v>2563.2</v>
      </c>
      <c r="M427" s="84">
        <f t="shared" si="46"/>
        <v>0.0075651529338327085</v>
      </c>
      <c r="N427" s="85">
        <v>220.9</v>
      </c>
      <c r="O427" s="156">
        <f t="shared" si="47"/>
        <v>1.6711422830836453</v>
      </c>
      <c r="P427" s="156">
        <f t="shared" si="48"/>
        <v>453.9091760299625</v>
      </c>
      <c r="Q427" s="168">
        <f t="shared" si="49"/>
        <v>100.26853698501873</v>
      </c>
    </row>
    <row r="428" spans="1:17" s="17" customFormat="1" ht="11.25">
      <c r="A428" s="190"/>
      <c r="B428" s="80" t="s">
        <v>128</v>
      </c>
      <c r="C428" s="81" t="s">
        <v>109</v>
      </c>
      <c r="D428" s="80">
        <v>28</v>
      </c>
      <c r="E428" s="80">
        <v>1974</v>
      </c>
      <c r="F428" s="82">
        <v>17.6</v>
      </c>
      <c r="G428" s="82">
        <v>2.82</v>
      </c>
      <c r="H428" s="82">
        <v>4.48</v>
      </c>
      <c r="I428" s="82">
        <v>10.29</v>
      </c>
      <c r="J428" s="83">
        <v>1359</v>
      </c>
      <c r="K428" s="82">
        <v>10.29</v>
      </c>
      <c r="L428" s="83">
        <v>1359</v>
      </c>
      <c r="M428" s="84">
        <f t="shared" si="46"/>
        <v>0.007571743929359823</v>
      </c>
      <c r="N428" s="85">
        <v>220.18</v>
      </c>
      <c r="O428" s="156">
        <f t="shared" si="47"/>
        <v>1.6671465783664459</v>
      </c>
      <c r="P428" s="156">
        <f t="shared" si="48"/>
        <v>454.3046357615894</v>
      </c>
      <c r="Q428" s="168">
        <f t="shared" si="49"/>
        <v>100.02879470198675</v>
      </c>
    </row>
    <row r="429" spans="1:17" s="17" customFormat="1" ht="11.25">
      <c r="A429" s="190"/>
      <c r="B429" s="80" t="s">
        <v>286</v>
      </c>
      <c r="C429" s="96" t="s">
        <v>279</v>
      </c>
      <c r="D429" s="97">
        <v>6</v>
      </c>
      <c r="E429" s="111" t="s">
        <v>189</v>
      </c>
      <c r="F429" s="98">
        <v>3.71</v>
      </c>
      <c r="G429" s="98">
        <v>0.43</v>
      </c>
      <c r="H429" s="98">
        <v>0.96</v>
      </c>
      <c r="I429" s="98">
        <v>2.32</v>
      </c>
      <c r="J429" s="99">
        <v>305.61</v>
      </c>
      <c r="K429" s="98">
        <v>2.32</v>
      </c>
      <c r="L429" s="99">
        <v>305.61</v>
      </c>
      <c r="M429" s="100">
        <v>0.007591374627793592</v>
      </c>
      <c r="N429" s="95">
        <v>220.4</v>
      </c>
      <c r="O429" s="157">
        <v>1.6731389679657078</v>
      </c>
      <c r="P429" s="157">
        <v>455.4824776676155</v>
      </c>
      <c r="Q429" s="169">
        <v>100.38833807794246</v>
      </c>
    </row>
    <row r="430" spans="1:17" s="17" customFormat="1" ht="11.25">
      <c r="A430" s="190"/>
      <c r="B430" s="80" t="s">
        <v>254</v>
      </c>
      <c r="C430" s="81" t="s">
        <v>246</v>
      </c>
      <c r="D430" s="109">
        <v>13</v>
      </c>
      <c r="E430" s="80" t="s">
        <v>189</v>
      </c>
      <c r="F430" s="82">
        <f>G430+H430+I430</f>
        <v>20.000001</v>
      </c>
      <c r="G430" s="82">
        <v>0</v>
      </c>
      <c r="H430" s="82">
        <v>0.085164</v>
      </c>
      <c r="I430" s="82">
        <v>19.914837000000002</v>
      </c>
      <c r="J430" s="83">
        <v>2599.57</v>
      </c>
      <c r="K430" s="82">
        <v>19.914837000000002</v>
      </c>
      <c r="L430" s="83">
        <v>2599.57</v>
      </c>
      <c r="M430" s="84">
        <f aca="true" t="shared" si="50" ref="M430:M446">K430/L430</f>
        <v>0.007660819674023012</v>
      </c>
      <c r="N430" s="85">
        <v>234</v>
      </c>
      <c r="O430" s="156">
        <f aca="true" t="shared" si="51" ref="O430:O446">M430*N430</f>
        <v>1.7926318037213849</v>
      </c>
      <c r="P430" s="156">
        <f aca="true" t="shared" si="52" ref="P430:P446">M430*60*1000</f>
        <v>459.6491804413807</v>
      </c>
      <c r="Q430" s="168">
        <f aca="true" t="shared" si="53" ref="Q430:Q446">P430*N430/1000</f>
        <v>107.55790822328308</v>
      </c>
    </row>
    <row r="431" spans="1:17" s="17" customFormat="1" ht="11.25">
      <c r="A431" s="190"/>
      <c r="B431" s="80" t="s">
        <v>308</v>
      </c>
      <c r="C431" s="81" t="s">
        <v>303</v>
      </c>
      <c r="D431" s="80">
        <v>18</v>
      </c>
      <c r="E431" s="80" t="s">
        <v>189</v>
      </c>
      <c r="F431" s="82">
        <f>G431+H431+I431</f>
        <v>12.286</v>
      </c>
      <c r="G431" s="82">
        <v>1.726</v>
      </c>
      <c r="H431" s="82">
        <v>2.88</v>
      </c>
      <c r="I431" s="82">
        <v>7.68</v>
      </c>
      <c r="J431" s="83">
        <v>1002</v>
      </c>
      <c r="K431" s="82">
        <f>I431</f>
        <v>7.68</v>
      </c>
      <c r="L431" s="83">
        <f>J431</f>
        <v>1002</v>
      </c>
      <c r="M431" s="84">
        <f t="shared" si="50"/>
        <v>0.007664670658682635</v>
      </c>
      <c r="N431" s="85">
        <v>334.3</v>
      </c>
      <c r="O431" s="156">
        <f t="shared" si="51"/>
        <v>2.562299401197605</v>
      </c>
      <c r="P431" s="156">
        <f t="shared" si="52"/>
        <v>459.88023952095807</v>
      </c>
      <c r="Q431" s="168">
        <f t="shared" si="53"/>
        <v>153.73796407185628</v>
      </c>
    </row>
    <row r="432" spans="1:17" s="17" customFormat="1" ht="11.25">
      <c r="A432" s="190"/>
      <c r="B432" s="80" t="s">
        <v>254</v>
      </c>
      <c r="C432" s="81" t="s">
        <v>239</v>
      </c>
      <c r="D432" s="109">
        <v>40</v>
      </c>
      <c r="E432" s="80" t="s">
        <v>189</v>
      </c>
      <c r="F432" s="82">
        <f>G432+H432+I432</f>
        <v>26.617115</v>
      </c>
      <c r="G432" s="82">
        <v>2.5934519999999996</v>
      </c>
      <c r="H432" s="82">
        <v>6.4</v>
      </c>
      <c r="I432" s="82">
        <v>17.623663</v>
      </c>
      <c r="J432" s="83">
        <v>2298.36</v>
      </c>
      <c r="K432" s="82">
        <v>17.623663</v>
      </c>
      <c r="L432" s="83">
        <v>2298.36</v>
      </c>
      <c r="M432" s="84">
        <f t="shared" si="50"/>
        <v>0.0076679297412067735</v>
      </c>
      <c r="N432" s="85">
        <v>234</v>
      </c>
      <c r="O432" s="156">
        <f t="shared" si="51"/>
        <v>1.794295559442385</v>
      </c>
      <c r="P432" s="156">
        <f t="shared" si="52"/>
        <v>460.0757844724064</v>
      </c>
      <c r="Q432" s="168">
        <f t="shared" si="53"/>
        <v>107.65773356654309</v>
      </c>
    </row>
    <row r="433" spans="1:17" s="17" customFormat="1" ht="11.25">
      <c r="A433" s="190"/>
      <c r="B433" s="80" t="s">
        <v>644</v>
      </c>
      <c r="C433" s="81" t="s">
        <v>637</v>
      </c>
      <c r="D433" s="80">
        <v>20</v>
      </c>
      <c r="E433" s="80">
        <v>1985</v>
      </c>
      <c r="F433" s="82">
        <v>13.333</v>
      </c>
      <c r="G433" s="82">
        <v>2</v>
      </c>
      <c r="H433" s="82">
        <v>3.2</v>
      </c>
      <c r="I433" s="82">
        <v>8.1</v>
      </c>
      <c r="J433" s="83">
        <v>1056.31</v>
      </c>
      <c r="K433" s="106">
        <v>8.1</v>
      </c>
      <c r="L433" s="85">
        <v>1056.31</v>
      </c>
      <c r="M433" s="84">
        <f t="shared" si="50"/>
        <v>0.007668203462998552</v>
      </c>
      <c r="N433" s="85">
        <v>310.87</v>
      </c>
      <c r="O433" s="156">
        <f t="shared" si="51"/>
        <v>2.3838144105423598</v>
      </c>
      <c r="P433" s="156">
        <f t="shared" si="52"/>
        <v>460.0922077799131</v>
      </c>
      <c r="Q433" s="168">
        <f t="shared" si="53"/>
        <v>143.0288646325416</v>
      </c>
    </row>
    <row r="434" spans="1:17" s="17" customFormat="1" ht="11.25">
      <c r="A434" s="190"/>
      <c r="B434" s="80" t="s">
        <v>107</v>
      </c>
      <c r="C434" s="81" t="s">
        <v>104</v>
      </c>
      <c r="D434" s="80">
        <v>22</v>
      </c>
      <c r="E434" s="80">
        <v>1985</v>
      </c>
      <c r="F434" s="82">
        <f>G434+H434+I434</f>
        <v>15.170003</v>
      </c>
      <c r="G434" s="82">
        <v>2.803006</v>
      </c>
      <c r="H434" s="82">
        <v>3.74</v>
      </c>
      <c r="I434" s="82">
        <v>8.626997</v>
      </c>
      <c r="J434" s="83">
        <v>1124.8</v>
      </c>
      <c r="K434" s="106">
        <f>I434</f>
        <v>8.626997</v>
      </c>
      <c r="L434" s="85">
        <f>J434</f>
        <v>1124.8</v>
      </c>
      <c r="M434" s="84">
        <f t="shared" si="50"/>
        <v>0.007669805298719772</v>
      </c>
      <c r="N434" s="85">
        <f>N433</f>
        <v>310.87</v>
      </c>
      <c r="O434" s="156">
        <f t="shared" si="51"/>
        <v>2.3843123732130156</v>
      </c>
      <c r="P434" s="156">
        <f t="shared" si="52"/>
        <v>460.18831792318633</v>
      </c>
      <c r="Q434" s="168">
        <f t="shared" si="53"/>
        <v>143.05874239278094</v>
      </c>
    </row>
    <row r="435" spans="1:17" s="17" customFormat="1" ht="11.25">
      <c r="A435" s="190"/>
      <c r="B435" s="80" t="s">
        <v>644</v>
      </c>
      <c r="C435" s="81" t="s">
        <v>632</v>
      </c>
      <c r="D435" s="80">
        <v>36</v>
      </c>
      <c r="E435" s="80">
        <v>1972</v>
      </c>
      <c r="F435" s="82">
        <v>22.365</v>
      </c>
      <c r="G435" s="82">
        <v>3</v>
      </c>
      <c r="H435" s="82">
        <v>6</v>
      </c>
      <c r="I435" s="82">
        <v>13.4</v>
      </c>
      <c r="J435" s="83">
        <v>1745.28</v>
      </c>
      <c r="K435" s="106">
        <v>13.4</v>
      </c>
      <c r="L435" s="85">
        <v>1745.28</v>
      </c>
      <c r="M435" s="84">
        <f t="shared" si="50"/>
        <v>0.0076778511184451784</v>
      </c>
      <c r="N435" s="85">
        <v>310.868</v>
      </c>
      <c r="O435" s="156">
        <f t="shared" si="51"/>
        <v>2.3867982214888155</v>
      </c>
      <c r="P435" s="156">
        <f t="shared" si="52"/>
        <v>460.67106710671067</v>
      </c>
      <c r="Q435" s="168">
        <f t="shared" si="53"/>
        <v>143.20789328932892</v>
      </c>
    </row>
    <row r="436" spans="1:17" s="17" customFormat="1" ht="11.25">
      <c r="A436" s="190"/>
      <c r="B436" s="80" t="s">
        <v>183</v>
      </c>
      <c r="C436" s="81" t="s">
        <v>171</v>
      </c>
      <c r="D436" s="80">
        <v>55</v>
      </c>
      <c r="E436" s="80" t="s">
        <v>170</v>
      </c>
      <c r="F436" s="82">
        <f>SUM(G436,H436,I436)</f>
        <v>22.301</v>
      </c>
      <c r="G436" s="82">
        <v>0</v>
      </c>
      <c r="H436" s="82">
        <v>0</v>
      </c>
      <c r="I436" s="82">
        <v>22.301</v>
      </c>
      <c r="J436" s="83"/>
      <c r="K436" s="106">
        <f>I436</f>
        <v>22.301</v>
      </c>
      <c r="L436" s="85">
        <v>2903.18</v>
      </c>
      <c r="M436" s="84">
        <f t="shared" si="50"/>
        <v>0.0076815767537665594</v>
      </c>
      <c r="N436" s="85">
        <v>238.819</v>
      </c>
      <c r="O436" s="156">
        <f t="shared" si="51"/>
        <v>1.8345064787577758</v>
      </c>
      <c r="P436" s="156">
        <f t="shared" si="52"/>
        <v>460.8946052259936</v>
      </c>
      <c r="Q436" s="168">
        <f t="shared" si="53"/>
        <v>110.07038872546656</v>
      </c>
    </row>
    <row r="437" spans="1:17" s="17" customFormat="1" ht="11.25">
      <c r="A437" s="190"/>
      <c r="B437" s="80" t="s">
        <v>308</v>
      </c>
      <c r="C437" s="81" t="s">
        <v>304</v>
      </c>
      <c r="D437" s="80">
        <v>24</v>
      </c>
      <c r="E437" s="80" t="s">
        <v>189</v>
      </c>
      <c r="F437" s="82">
        <f>G437+H437+I437</f>
        <v>12.623999999999999</v>
      </c>
      <c r="G437" s="82">
        <v>1.395</v>
      </c>
      <c r="H437" s="82">
        <v>3.92</v>
      </c>
      <c r="I437" s="82">
        <v>7.309</v>
      </c>
      <c r="J437" s="83">
        <v>1242.07</v>
      </c>
      <c r="K437" s="82">
        <v>6.9459</v>
      </c>
      <c r="L437" s="83">
        <v>903.24</v>
      </c>
      <c r="M437" s="84">
        <f t="shared" si="50"/>
        <v>0.007689982728842832</v>
      </c>
      <c r="N437" s="85">
        <v>334.3</v>
      </c>
      <c r="O437" s="156">
        <f t="shared" si="51"/>
        <v>2.570761226252159</v>
      </c>
      <c r="P437" s="156">
        <f t="shared" si="52"/>
        <v>461.39896373056996</v>
      </c>
      <c r="Q437" s="168">
        <f t="shared" si="53"/>
        <v>154.24567357512953</v>
      </c>
    </row>
    <row r="438" spans="1:17" s="17" customFormat="1" ht="11.25">
      <c r="A438" s="190"/>
      <c r="B438" s="80" t="s">
        <v>455</v>
      </c>
      <c r="C438" s="81" t="s">
        <v>439</v>
      </c>
      <c r="D438" s="80"/>
      <c r="E438" s="80">
        <v>1983</v>
      </c>
      <c r="F438" s="82">
        <f>I438+H438+G438</f>
        <v>10.065000000000001</v>
      </c>
      <c r="G438" s="82">
        <v>1.105</v>
      </c>
      <c r="H438" s="82">
        <v>2.88</v>
      </c>
      <c r="I438" s="82">
        <v>6.08</v>
      </c>
      <c r="J438" s="83">
        <v>786.8</v>
      </c>
      <c r="K438" s="82">
        <v>6.08</v>
      </c>
      <c r="L438" s="83">
        <v>786.8</v>
      </c>
      <c r="M438" s="84">
        <f t="shared" si="50"/>
        <v>0.007727503812913066</v>
      </c>
      <c r="N438" s="85">
        <v>236.3</v>
      </c>
      <c r="O438" s="156">
        <f t="shared" si="51"/>
        <v>1.8260091509913576</v>
      </c>
      <c r="P438" s="156">
        <f t="shared" si="52"/>
        <v>463.65022877478395</v>
      </c>
      <c r="Q438" s="168">
        <f t="shared" si="53"/>
        <v>109.56054905948145</v>
      </c>
    </row>
    <row r="439" spans="1:17" s="17" customFormat="1" ht="11.25">
      <c r="A439" s="190"/>
      <c r="B439" s="80" t="s">
        <v>455</v>
      </c>
      <c r="C439" s="101" t="s">
        <v>439</v>
      </c>
      <c r="D439" s="101">
        <v>15</v>
      </c>
      <c r="E439" s="80">
        <v>1983</v>
      </c>
      <c r="F439" s="82">
        <f>I439+H439+G439</f>
        <v>10.065000000000001</v>
      </c>
      <c r="G439" s="82">
        <v>1.105</v>
      </c>
      <c r="H439" s="82">
        <v>2.88</v>
      </c>
      <c r="I439" s="82">
        <v>6.08</v>
      </c>
      <c r="J439" s="83">
        <v>786.8</v>
      </c>
      <c r="K439" s="82">
        <v>6.08</v>
      </c>
      <c r="L439" s="83">
        <v>786.8</v>
      </c>
      <c r="M439" s="84">
        <f t="shared" si="50"/>
        <v>0.007727503812913066</v>
      </c>
      <c r="N439" s="85">
        <v>236.3</v>
      </c>
      <c r="O439" s="156">
        <f t="shared" si="51"/>
        <v>1.8260091509913576</v>
      </c>
      <c r="P439" s="156">
        <f t="shared" si="52"/>
        <v>463.65022877478395</v>
      </c>
      <c r="Q439" s="168">
        <f t="shared" si="53"/>
        <v>109.56054905948145</v>
      </c>
    </row>
    <row r="440" spans="1:17" s="17" customFormat="1" ht="11.25">
      <c r="A440" s="190"/>
      <c r="B440" s="80" t="s">
        <v>163</v>
      </c>
      <c r="C440" s="81" t="s">
        <v>147</v>
      </c>
      <c r="D440" s="80">
        <v>36</v>
      </c>
      <c r="E440" s="80">
        <v>1987</v>
      </c>
      <c r="F440" s="82">
        <f>G440+H440+I440</f>
        <v>28.572</v>
      </c>
      <c r="G440" s="82">
        <v>2.805</v>
      </c>
      <c r="H440" s="82">
        <v>8.64</v>
      </c>
      <c r="I440" s="82">
        <v>17.127</v>
      </c>
      <c r="J440" s="83">
        <v>2209.59</v>
      </c>
      <c r="K440" s="82">
        <v>17.127</v>
      </c>
      <c r="L440" s="83">
        <v>2209.59</v>
      </c>
      <c r="M440" s="84">
        <f t="shared" si="50"/>
        <v>0.0077512117632682976</v>
      </c>
      <c r="N440" s="85">
        <v>220.9</v>
      </c>
      <c r="O440" s="156">
        <f t="shared" si="51"/>
        <v>1.712242678505967</v>
      </c>
      <c r="P440" s="156">
        <f t="shared" si="52"/>
        <v>465.0727057960978</v>
      </c>
      <c r="Q440" s="168">
        <f t="shared" si="53"/>
        <v>102.73456071035801</v>
      </c>
    </row>
    <row r="441" spans="1:17" s="17" customFormat="1" ht="11.25">
      <c r="A441" s="190"/>
      <c r="B441" s="80" t="s">
        <v>107</v>
      </c>
      <c r="C441" s="81" t="s">
        <v>101</v>
      </c>
      <c r="D441" s="80">
        <v>44</v>
      </c>
      <c r="E441" s="80">
        <v>1968</v>
      </c>
      <c r="F441" s="82">
        <f>G441+H441+I441</f>
        <v>30.732011</v>
      </c>
      <c r="G441" s="82">
        <v>3.38837</v>
      </c>
      <c r="H441" s="82">
        <v>7.84</v>
      </c>
      <c r="I441" s="82">
        <v>19.503641</v>
      </c>
      <c r="J441" s="83">
        <v>2515.72</v>
      </c>
      <c r="K441" s="82">
        <f>I441</f>
        <v>19.503641</v>
      </c>
      <c r="L441" s="83">
        <f>J441</f>
        <v>2515.72</v>
      </c>
      <c r="M441" s="84">
        <f t="shared" si="50"/>
        <v>0.007752707376019589</v>
      </c>
      <c r="N441" s="85">
        <f>N440</f>
        <v>220.9</v>
      </c>
      <c r="O441" s="156">
        <f t="shared" si="51"/>
        <v>1.7125730593627273</v>
      </c>
      <c r="P441" s="156">
        <f t="shared" si="52"/>
        <v>465.16244256117534</v>
      </c>
      <c r="Q441" s="168">
        <f t="shared" si="53"/>
        <v>102.75438356176363</v>
      </c>
    </row>
    <row r="442" spans="1:17" s="17" customFormat="1" ht="11.25">
      <c r="A442" s="190"/>
      <c r="B442" s="80" t="s">
        <v>455</v>
      </c>
      <c r="C442" s="101" t="s">
        <v>446</v>
      </c>
      <c r="D442" s="101">
        <v>18</v>
      </c>
      <c r="E442" s="80">
        <v>1989</v>
      </c>
      <c r="F442" s="82">
        <f>I442+H442+G442</f>
        <v>12.671</v>
      </c>
      <c r="G442" s="82">
        <v>2.521</v>
      </c>
      <c r="H442" s="82">
        <v>2.88</v>
      </c>
      <c r="I442" s="82">
        <v>7.27</v>
      </c>
      <c r="J442" s="83">
        <v>935</v>
      </c>
      <c r="K442" s="82">
        <v>7.27</v>
      </c>
      <c r="L442" s="83">
        <v>935</v>
      </c>
      <c r="M442" s="84">
        <f t="shared" si="50"/>
        <v>0.007775401069518716</v>
      </c>
      <c r="N442" s="85">
        <v>236.3</v>
      </c>
      <c r="O442" s="156">
        <f t="shared" si="51"/>
        <v>1.8373272727272727</v>
      </c>
      <c r="P442" s="156">
        <f t="shared" si="52"/>
        <v>466.524064171123</v>
      </c>
      <c r="Q442" s="168">
        <f t="shared" si="53"/>
        <v>110.23963636363636</v>
      </c>
    </row>
    <row r="443" spans="1:17" s="17" customFormat="1" ht="11.25">
      <c r="A443" s="190"/>
      <c r="B443" s="80" t="s">
        <v>411</v>
      </c>
      <c r="C443" s="81" t="s">
        <v>421</v>
      </c>
      <c r="D443" s="80">
        <v>25</v>
      </c>
      <c r="E443" s="80">
        <v>1963</v>
      </c>
      <c r="F443" s="82">
        <v>15</v>
      </c>
      <c r="G443" s="82">
        <v>1.723</v>
      </c>
      <c r="H443" s="82">
        <v>3.84</v>
      </c>
      <c r="I443" s="82">
        <v>9.537</v>
      </c>
      <c r="J443" s="83">
        <v>1218.69</v>
      </c>
      <c r="K443" s="82">
        <v>9.5</v>
      </c>
      <c r="L443" s="83">
        <v>1218.7</v>
      </c>
      <c r="M443" s="84">
        <f t="shared" si="50"/>
        <v>0.007795191597604004</v>
      </c>
      <c r="N443" s="85">
        <v>210.2</v>
      </c>
      <c r="O443" s="156">
        <f t="shared" si="51"/>
        <v>1.6385492738163616</v>
      </c>
      <c r="P443" s="156">
        <f t="shared" si="52"/>
        <v>467.7114958562403</v>
      </c>
      <c r="Q443" s="168">
        <f t="shared" si="53"/>
        <v>98.3129564289817</v>
      </c>
    </row>
    <row r="444" spans="1:17" s="17" customFormat="1" ht="11.25">
      <c r="A444" s="190"/>
      <c r="B444" s="80" t="s">
        <v>163</v>
      </c>
      <c r="C444" s="81" t="s">
        <v>152</v>
      </c>
      <c r="D444" s="80">
        <v>20</v>
      </c>
      <c r="E444" s="80">
        <v>1981</v>
      </c>
      <c r="F444" s="82">
        <f>G444+H444+I444</f>
        <v>13.02</v>
      </c>
      <c r="G444" s="82">
        <v>1.683</v>
      </c>
      <c r="H444" s="82">
        <v>3.2</v>
      </c>
      <c r="I444" s="82">
        <v>8.137</v>
      </c>
      <c r="J444" s="83">
        <v>1042.65</v>
      </c>
      <c r="K444" s="82">
        <v>8.137</v>
      </c>
      <c r="L444" s="83">
        <v>1042.65</v>
      </c>
      <c r="M444" s="84">
        <f t="shared" si="50"/>
        <v>0.00780415287968158</v>
      </c>
      <c r="N444" s="85">
        <v>220.9</v>
      </c>
      <c r="O444" s="156">
        <f t="shared" si="51"/>
        <v>1.723937371121661</v>
      </c>
      <c r="P444" s="156">
        <f t="shared" si="52"/>
        <v>468.2491727808948</v>
      </c>
      <c r="Q444" s="168">
        <f t="shared" si="53"/>
        <v>103.43624226729966</v>
      </c>
    </row>
    <row r="445" spans="1:17" s="17" customFormat="1" ht="11.25">
      <c r="A445" s="190"/>
      <c r="B445" s="80" t="s">
        <v>599</v>
      </c>
      <c r="C445" s="87" t="s">
        <v>578</v>
      </c>
      <c r="D445" s="88">
        <v>60</v>
      </c>
      <c r="E445" s="88">
        <v>1985</v>
      </c>
      <c r="F445" s="82">
        <v>42.741</v>
      </c>
      <c r="G445" s="82">
        <v>8.688643</v>
      </c>
      <c r="H445" s="82">
        <v>9.52</v>
      </c>
      <c r="I445" s="82">
        <v>24.53236</v>
      </c>
      <c r="J445" s="83">
        <v>3133.55</v>
      </c>
      <c r="K445" s="82">
        <f>+I445</f>
        <v>24.53236</v>
      </c>
      <c r="L445" s="83">
        <v>3133.55</v>
      </c>
      <c r="M445" s="84">
        <f t="shared" si="50"/>
        <v>0.00782893523320196</v>
      </c>
      <c r="N445" s="85">
        <v>269.557</v>
      </c>
      <c r="O445" s="156">
        <f t="shared" si="51"/>
        <v>2.1103442946562208</v>
      </c>
      <c r="P445" s="156">
        <f t="shared" si="52"/>
        <v>469.73611399211757</v>
      </c>
      <c r="Q445" s="168">
        <f t="shared" si="53"/>
        <v>126.62065767937324</v>
      </c>
    </row>
    <row r="446" spans="1:17" s="17" customFormat="1" ht="11.25">
      <c r="A446" s="190"/>
      <c r="B446" s="80" t="s">
        <v>215</v>
      </c>
      <c r="C446" s="81" t="s">
        <v>195</v>
      </c>
      <c r="D446" s="80">
        <v>108</v>
      </c>
      <c r="E446" s="80">
        <v>1968</v>
      </c>
      <c r="F446" s="82">
        <v>43.9</v>
      </c>
      <c r="G446" s="82">
        <v>6.63</v>
      </c>
      <c r="H446" s="82">
        <v>17.2</v>
      </c>
      <c r="I446" s="82">
        <f>F446-G446-H446</f>
        <v>20.069999999999997</v>
      </c>
      <c r="J446" s="83">
        <v>2558.44</v>
      </c>
      <c r="K446" s="82">
        <f>I446/J446*L446</f>
        <v>20.069686215037287</v>
      </c>
      <c r="L446" s="83">
        <v>2558.4</v>
      </c>
      <c r="M446" s="84">
        <f t="shared" si="50"/>
        <v>0.007844624067791309</v>
      </c>
      <c r="N446" s="85">
        <v>278.71</v>
      </c>
      <c r="O446" s="156">
        <f t="shared" si="51"/>
        <v>2.1863751739341155</v>
      </c>
      <c r="P446" s="156">
        <f t="shared" si="52"/>
        <v>470.6774440674785</v>
      </c>
      <c r="Q446" s="168">
        <f t="shared" si="53"/>
        <v>131.18251043604693</v>
      </c>
    </row>
    <row r="447" spans="1:17" s="17" customFormat="1" ht="11.25">
      <c r="A447" s="190"/>
      <c r="B447" s="80" t="s">
        <v>286</v>
      </c>
      <c r="C447" s="96" t="s">
        <v>708</v>
      </c>
      <c r="D447" s="97">
        <v>36</v>
      </c>
      <c r="E447" s="97" t="s">
        <v>189</v>
      </c>
      <c r="F447" s="98">
        <v>28.12</v>
      </c>
      <c r="G447" s="98">
        <v>5.24</v>
      </c>
      <c r="H447" s="98">
        <v>5.76</v>
      </c>
      <c r="I447" s="98">
        <v>17.12</v>
      </c>
      <c r="J447" s="99">
        <v>2179.81</v>
      </c>
      <c r="K447" s="98">
        <v>17.12</v>
      </c>
      <c r="L447" s="99">
        <v>2179.81</v>
      </c>
      <c r="M447" s="100">
        <v>0.0078538955230043</v>
      </c>
      <c r="N447" s="95">
        <v>220.4</v>
      </c>
      <c r="O447" s="157">
        <v>1.7309985732701476</v>
      </c>
      <c r="P447" s="157">
        <v>471.23373138025795</v>
      </c>
      <c r="Q447" s="169">
        <v>103.85991439620885</v>
      </c>
    </row>
    <row r="448" spans="1:17" s="17" customFormat="1" ht="11.25">
      <c r="A448" s="190"/>
      <c r="B448" s="80" t="s">
        <v>286</v>
      </c>
      <c r="C448" s="96" t="s">
        <v>271</v>
      </c>
      <c r="D448" s="97">
        <v>48</v>
      </c>
      <c r="E448" s="97" t="s">
        <v>189</v>
      </c>
      <c r="F448" s="98">
        <v>26.07</v>
      </c>
      <c r="G448" s="98">
        <v>3.09</v>
      </c>
      <c r="H448" s="98">
        <v>7.6</v>
      </c>
      <c r="I448" s="98">
        <v>15.38</v>
      </c>
      <c r="J448" s="99">
        <v>1955.1</v>
      </c>
      <c r="K448" s="98">
        <v>15.38</v>
      </c>
      <c r="L448" s="99">
        <v>1955.1</v>
      </c>
      <c r="M448" s="84">
        <f>K448/L448</f>
        <v>0.007866605288732035</v>
      </c>
      <c r="N448" s="85">
        <v>220.4</v>
      </c>
      <c r="O448" s="156">
        <f>M448*N448</f>
        <v>1.7337998056365407</v>
      </c>
      <c r="P448" s="156">
        <f>M448*60*1000</f>
        <v>471.9963173239221</v>
      </c>
      <c r="Q448" s="168">
        <f>P448*N448/1000</f>
        <v>104.02798833819243</v>
      </c>
    </row>
    <row r="449" spans="1:17" s="17" customFormat="1" ht="11.25">
      <c r="A449" s="190"/>
      <c r="B449" s="80" t="s">
        <v>183</v>
      </c>
      <c r="C449" s="81" t="s">
        <v>172</v>
      </c>
      <c r="D449" s="80">
        <v>55</v>
      </c>
      <c r="E449" s="80" t="s">
        <v>170</v>
      </c>
      <c r="F449" s="82">
        <f>SUM(G449,H449,I449)</f>
        <v>20.821</v>
      </c>
      <c r="G449" s="82">
        <v>0</v>
      </c>
      <c r="H449" s="82">
        <v>0</v>
      </c>
      <c r="I449" s="82">
        <v>20.821</v>
      </c>
      <c r="J449" s="83"/>
      <c r="K449" s="82">
        <f>I449</f>
        <v>20.821</v>
      </c>
      <c r="L449" s="83">
        <v>2639.89</v>
      </c>
      <c r="M449" s="84">
        <f>K449/L449</f>
        <v>0.007887071052202934</v>
      </c>
      <c r="N449" s="85">
        <v>238.819</v>
      </c>
      <c r="O449" s="156">
        <f>M449*N449</f>
        <v>1.8835824216160524</v>
      </c>
      <c r="P449" s="156">
        <f>M449*60*1000</f>
        <v>473.224263132176</v>
      </c>
      <c r="Q449" s="168">
        <f>P449*N449/1000</f>
        <v>113.01494529696313</v>
      </c>
    </row>
    <row r="450" spans="1:17" s="17" customFormat="1" ht="11.25">
      <c r="A450" s="190"/>
      <c r="B450" s="80" t="s">
        <v>286</v>
      </c>
      <c r="C450" s="96" t="s">
        <v>707</v>
      </c>
      <c r="D450" s="97">
        <v>20</v>
      </c>
      <c r="E450" s="97" t="s">
        <v>189</v>
      </c>
      <c r="F450" s="98">
        <v>15.25</v>
      </c>
      <c r="G450" s="98">
        <v>2.31</v>
      </c>
      <c r="H450" s="98">
        <v>3.2</v>
      </c>
      <c r="I450" s="98">
        <v>9.74</v>
      </c>
      <c r="J450" s="99">
        <v>1234.72</v>
      </c>
      <c r="K450" s="98">
        <v>9.74</v>
      </c>
      <c r="L450" s="99">
        <v>1234.72</v>
      </c>
      <c r="M450" s="100">
        <v>0.007888428145652455</v>
      </c>
      <c r="N450" s="95">
        <v>220.4</v>
      </c>
      <c r="O450" s="157">
        <v>1.738609563301801</v>
      </c>
      <c r="P450" s="157">
        <v>473.3056887391473</v>
      </c>
      <c r="Q450" s="169">
        <v>104.31657379810807</v>
      </c>
    </row>
    <row r="451" spans="1:17" s="17" customFormat="1" ht="11.25">
      <c r="A451" s="190"/>
      <c r="B451" s="80" t="s">
        <v>332</v>
      </c>
      <c r="C451" s="81" t="s">
        <v>331</v>
      </c>
      <c r="D451" s="80">
        <v>24</v>
      </c>
      <c r="E451" s="80">
        <v>2011</v>
      </c>
      <c r="F451" s="82">
        <v>13.934</v>
      </c>
      <c r="G451" s="82">
        <v>3.115</v>
      </c>
      <c r="H451" s="82">
        <v>1.92</v>
      </c>
      <c r="I451" s="82">
        <v>8.899</v>
      </c>
      <c r="J451" s="83">
        <v>1123.75</v>
      </c>
      <c r="K451" s="82">
        <v>8.899</v>
      </c>
      <c r="L451" s="83">
        <v>1123.75</v>
      </c>
      <c r="M451" s="84">
        <f aca="true" t="shared" si="54" ref="M451:M463">K451/L451</f>
        <v>0.007919021134593992</v>
      </c>
      <c r="N451" s="85">
        <v>280.675</v>
      </c>
      <c r="O451" s="156">
        <f aca="true" t="shared" si="55" ref="O451:O463">M451*N451</f>
        <v>2.222671256952169</v>
      </c>
      <c r="P451" s="156">
        <f aca="true" t="shared" si="56" ref="P451:P463">M451*60*1000</f>
        <v>475.1412680756396</v>
      </c>
      <c r="Q451" s="168">
        <f aca="true" t="shared" si="57" ref="Q451:Q463">P451*N451/1000</f>
        <v>133.36027541713014</v>
      </c>
    </row>
    <row r="452" spans="1:17" s="17" customFormat="1" ht="11.25">
      <c r="A452" s="190"/>
      <c r="B452" s="80" t="s">
        <v>330</v>
      </c>
      <c r="C452" s="91" t="s">
        <v>324</v>
      </c>
      <c r="D452" s="92">
        <v>20</v>
      </c>
      <c r="E452" s="92">
        <v>1979</v>
      </c>
      <c r="F452" s="93">
        <f>SUM(G452+H452+I452)</f>
        <v>13.4</v>
      </c>
      <c r="G452" s="93">
        <v>1.8</v>
      </c>
      <c r="H452" s="93">
        <v>3.1</v>
      </c>
      <c r="I452" s="93">
        <v>8.5</v>
      </c>
      <c r="J452" s="94">
        <v>1072.6</v>
      </c>
      <c r="K452" s="93">
        <v>8.5</v>
      </c>
      <c r="L452" s="94">
        <v>1072.6</v>
      </c>
      <c r="M452" s="84">
        <f t="shared" si="54"/>
        <v>0.00792466902852881</v>
      </c>
      <c r="N452" s="95">
        <v>227</v>
      </c>
      <c r="O452" s="156">
        <f t="shared" si="55"/>
        <v>1.7988998694760399</v>
      </c>
      <c r="P452" s="156">
        <f t="shared" si="56"/>
        <v>475.4801417117286</v>
      </c>
      <c r="Q452" s="168">
        <f t="shared" si="57"/>
        <v>107.9339921685624</v>
      </c>
    </row>
    <row r="453" spans="1:17" s="17" customFormat="1" ht="11.25">
      <c r="A453" s="190"/>
      <c r="B453" s="80" t="s">
        <v>455</v>
      </c>
      <c r="C453" s="81" t="s">
        <v>454</v>
      </c>
      <c r="D453" s="80">
        <v>5</v>
      </c>
      <c r="E453" s="80">
        <v>1960</v>
      </c>
      <c r="F453" s="82">
        <f>I453+H453+G453</f>
        <v>3.103</v>
      </c>
      <c r="G453" s="82">
        <v>0.283</v>
      </c>
      <c r="H453" s="82">
        <v>0.8</v>
      </c>
      <c r="I453" s="82">
        <v>2.02</v>
      </c>
      <c r="J453" s="83">
        <v>254.18</v>
      </c>
      <c r="K453" s="82">
        <v>2.02</v>
      </c>
      <c r="L453" s="83">
        <v>254.18</v>
      </c>
      <c r="M453" s="84">
        <f t="shared" si="54"/>
        <v>0.007947124085293886</v>
      </c>
      <c r="N453" s="85">
        <v>236.3</v>
      </c>
      <c r="O453" s="156">
        <f t="shared" si="55"/>
        <v>1.8779054213549455</v>
      </c>
      <c r="P453" s="156">
        <f t="shared" si="56"/>
        <v>476.8274451176332</v>
      </c>
      <c r="Q453" s="168">
        <f t="shared" si="57"/>
        <v>112.67432528129673</v>
      </c>
    </row>
    <row r="454" spans="1:17" s="17" customFormat="1" ht="11.25">
      <c r="A454" s="190"/>
      <c r="B454" s="80" t="s">
        <v>254</v>
      </c>
      <c r="C454" s="81" t="s">
        <v>245</v>
      </c>
      <c r="D454" s="109">
        <v>19</v>
      </c>
      <c r="E454" s="80" t="s">
        <v>189</v>
      </c>
      <c r="F454" s="82">
        <f>G454+H454+I454</f>
        <v>4.517</v>
      </c>
      <c r="G454" s="82">
        <v>0</v>
      </c>
      <c r="H454" s="82">
        <v>0</v>
      </c>
      <c r="I454" s="82">
        <v>4.517</v>
      </c>
      <c r="J454" s="83">
        <v>568.16</v>
      </c>
      <c r="K454" s="82">
        <v>4.517</v>
      </c>
      <c r="L454" s="83">
        <v>568.16</v>
      </c>
      <c r="M454" s="84">
        <f t="shared" si="54"/>
        <v>0.007950225288651086</v>
      </c>
      <c r="N454" s="85">
        <v>234</v>
      </c>
      <c r="O454" s="156">
        <f t="shared" si="55"/>
        <v>1.860352717544354</v>
      </c>
      <c r="P454" s="156">
        <f t="shared" si="56"/>
        <v>477.01351731906516</v>
      </c>
      <c r="Q454" s="168">
        <f t="shared" si="57"/>
        <v>111.62116305266125</v>
      </c>
    </row>
    <row r="455" spans="1:17" s="17" customFormat="1" ht="11.25">
      <c r="A455" s="190"/>
      <c r="B455" s="80" t="s">
        <v>330</v>
      </c>
      <c r="C455" s="91" t="s">
        <v>321</v>
      </c>
      <c r="D455" s="92">
        <v>12</v>
      </c>
      <c r="E455" s="92">
        <v>1962</v>
      </c>
      <c r="F455" s="93">
        <f>SUM(G455+H455+I455)</f>
        <v>6.6</v>
      </c>
      <c r="G455" s="93">
        <v>0.5</v>
      </c>
      <c r="H455" s="93">
        <v>1.8</v>
      </c>
      <c r="I455" s="93">
        <v>4.3</v>
      </c>
      <c r="J455" s="94">
        <v>538</v>
      </c>
      <c r="K455" s="93">
        <v>3.6</v>
      </c>
      <c r="L455" s="94">
        <v>451.7</v>
      </c>
      <c r="M455" s="84">
        <f t="shared" si="54"/>
        <v>0.007969891520920966</v>
      </c>
      <c r="N455" s="95">
        <v>227</v>
      </c>
      <c r="O455" s="156">
        <f t="shared" si="55"/>
        <v>1.8091653752490593</v>
      </c>
      <c r="P455" s="156">
        <f t="shared" si="56"/>
        <v>478.1934912552579</v>
      </c>
      <c r="Q455" s="168">
        <f t="shared" si="57"/>
        <v>108.54992251494355</v>
      </c>
    </row>
    <row r="456" spans="1:17" s="17" customFormat="1" ht="11.25">
      <c r="A456" s="190"/>
      <c r="B456" s="80" t="s">
        <v>455</v>
      </c>
      <c r="C456" s="112" t="s">
        <v>447</v>
      </c>
      <c r="D456" s="112">
        <v>10</v>
      </c>
      <c r="E456" s="80">
        <v>1986</v>
      </c>
      <c r="F456" s="82">
        <f>I456+H456+G456</f>
        <v>7.557</v>
      </c>
      <c r="G456" s="82">
        <v>1.167</v>
      </c>
      <c r="H456" s="82">
        <v>1.6</v>
      </c>
      <c r="I456" s="82">
        <v>4.79</v>
      </c>
      <c r="J456" s="83">
        <v>600.92</v>
      </c>
      <c r="K456" s="82">
        <v>4.79</v>
      </c>
      <c r="L456" s="83">
        <v>600.92</v>
      </c>
      <c r="M456" s="84">
        <f t="shared" si="54"/>
        <v>0.007971110963189776</v>
      </c>
      <c r="N456" s="85">
        <v>236.3</v>
      </c>
      <c r="O456" s="156">
        <f t="shared" si="55"/>
        <v>1.883573520601744</v>
      </c>
      <c r="P456" s="156">
        <f t="shared" si="56"/>
        <v>478.26665779138654</v>
      </c>
      <c r="Q456" s="168">
        <f t="shared" si="57"/>
        <v>113.01441123610465</v>
      </c>
    </row>
    <row r="457" spans="1:17" s="17" customFormat="1" ht="11.25">
      <c r="A457" s="190"/>
      <c r="B457" s="80" t="s">
        <v>254</v>
      </c>
      <c r="C457" s="81" t="s">
        <v>240</v>
      </c>
      <c r="D457" s="109">
        <v>46</v>
      </c>
      <c r="E457" s="80" t="s">
        <v>189</v>
      </c>
      <c r="F457" s="82">
        <f>G457+H457+I457</f>
        <v>29.126392000000003</v>
      </c>
      <c r="G457" s="82">
        <v>3.366</v>
      </c>
      <c r="H457" s="82">
        <v>7.2</v>
      </c>
      <c r="I457" s="82">
        <v>18.560392</v>
      </c>
      <c r="J457" s="83">
        <v>2327.94</v>
      </c>
      <c r="K457" s="82">
        <v>18.560392</v>
      </c>
      <c r="L457" s="83">
        <v>2327.94</v>
      </c>
      <c r="M457" s="84">
        <f t="shared" si="54"/>
        <v>0.007972882462606424</v>
      </c>
      <c r="N457" s="85">
        <v>234</v>
      </c>
      <c r="O457" s="156">
        <f t="shared" si="55"/>
        <v>1.8656544962499033</v>
      </c>
      <c r="P457" s="156">
        <f t="shared" si="56"/>
        <v>478.37294775638543</v>
      </c>
      <c r="Q457" s="168">
        <f t="shared" si="57"/>
        <v>111.93926977499419</v>
      </c>
    </row>
    <row r="458" spans="1:17" s="17" customFormat="1" ht="11.25">
      <c r="A458" s="190"/>
      <c r="B458" s="80" t="s">
        <v>308</v>
      </c>
      <c r="C458" s="81" t="s">
        <v>706</v>
      </c>
      <c r="D458" s="80">
        <v>45</v>
      </c>
      <c r="E458" s="80" t="s">
        <v>189</v>
      </c>
      <c r="F458" s="82">
        <f>G458+H458+I458</f>
        <v>25.017000000000003</v>
      </c>
      <c r="G458" s="82">
        <v>2.616</v>
      </c>
      <c r="H458" s="82">
        <v>7.2</v>
      </c>
      <c r="I458" s="82">
        <v>15.201</v>
      </c>
      <c r="J458" s="83">
        <v>1903.57</v>
      </c>
      <c r="K458" s="82">
        <f>I458</f>
        <v>15.201</v>
      </c>
      <c r="L458" s="83">
        <f>J458</f>
        <v>1903.57</v>
      </c>
      <c r="M458" s="84">
        <f t="shared" si="54"/>
        <v>0.007985521940354177</v>
      </c>
      <c r="N458" s="85">
        <v>334.3</v>
      </c>
      <c r="O458" s="156">
        <f t="shared" si="55"/>
        <v>2.6695599846604017</v>
      </c>
      <c r="P458" s="156">
        <f t="shared" si="56"/>
        <v>479.13131642125063</v>
      </c>
      <c r="Q458" s="168">
        <f t="shared" si="57"/>
        <v>160.17359907962407</v>
      </c>
    </row>
    <row r="459" spans="1:17" s="17" customFormat="1" ht="11.25">
      <c r="A459" s="190"/>
      <c r="B459" s="80" t="s">
        <v>254</v>
      </c>
      <c r="C459" s="81" t="s">
        <v>241</v>
      </c>
      <c r="D459" s="109">
        <v>30</v>
      </c>
      <c r="E459" s="80" t="s">
        <v>189</v>
      </c>
      <c r="F459" s="82">
        <f>G459+H459+I459</f>
        <v>24.388040000000004</v>
      </c>
      <c r="G459" s="82">
        <v>3.825</v>
      </c>
      <c r="H459" s="82">
        <v>4.8</v>
      </c>
      <c r="I459" s="82">
        <v>15.763040000000002</v>
      </c>
      <c r="J459" s="83">
        <v>1968.3400000000001</v>
      </c>
      <c r="K459" s="82">
        <v>15.763040000000002</v>
      </c>
      <c r="L459" s="83">
        <v>1968.3400000000001</v>
      </c>
      <c r="M459" s="84">
        <f t="shared" si="54"/>
        <v>0.008008291250495342</v>
      </c>
      <c r="N459" s="85">
        <v>234</v>
      </c>
      <c r="O459" s="156">
        <f t="shared" si="55"/>
        <v>1.87394015261591</v>
      </c>
      <c r="P459" s="156">
        <f t="shared" si="56"/>
        <v>480.49747502972053</v>
      </c>
      <c r="Q459" s="168">
        <f t="shared" si="57"/>
        <v>112.4364091569546</v>
      </c>
    </row>
    <row r="460" spans="1:17" s="17" customFormat="1" ht="11.25">
      <c r="A460" s="190"/>
      <c r="B460" s="80" t="s">
        <v>183</v>
      </c>
      <c r="C460" s="81" t="s">
        <v>704</v>
      </c>
      <c r="D460" s="80">
        <v>50</v>
      </c>
      <c r="E460" s="80" t="s">
        <v>170</v>
      </c>
      <c r="F460" s="82">
        <f>SUM(G460,H460,I460)</f>
        <v>26.408</v>
      </c>
      <c r="G460" s="82">
        <v>3.636</v>
      </c>
      <c r="H460" s="82">
        <v>7.84</v>
      </c>
      <c r="I460" s="82">
        <v>14.932</v>
      </c>
      <c r="J460" s="83"/>
      <c r="K460" s="82">
        <f>I460</f>
        <v>14.932</v>
      </c>
      <c r="L460" s="83">
        <v>1860.33</v>
      </c>
      <c r="M460" s="84">
        <f t="shared" si="54"/>
        <v>0.00802653292695382</v>
      </c>
      <c r="N460" s="85">
        <v>238.819</v>
      </c>
      <c r="O460" s="156">
        <f t="shared" si="55"/>
        <v>1.9168885670821842</v>
      </c>
      <c r="P460" s="156">
        <f t="shared" si="56"/>
        <v>481.5919756172292</v>
      </c>
      <c r="Q460" s="168">
        <f t="shared" si="57"/>
        <v>115.01331402493105</v>
      </c>
    </row>
    <row r="461" spans="1:17" s="17" customFormat="1" ht="11.25">
      <c r="A461" s="190"/>
      <c r="B461" s="80" t="s">
        <v>87</v>
      </c>
      <c r="C461" s="81" t="s">
        <v>61</v>
      </c>
      <c r="D461" s="80">
        <v>32</v>
      </c>
      <c r="E461" s="80">
        <v>1960</v>
      </c>
      <c r="F461" s="82">
        <v>13.4405</v>
      </c>
      <c r="G461" s="82">
        <v>3.438</v>
      </c>
      <c r="H461" s="82">
        <v>0.32</v>
      </c>
      <c r="I461" s="82">
        <v>9.6825</v>
      </c>
      <c r="J461" s="83">
        <v>1203.28</v>
      </c>
      <c r="K461" s="82">
        <v>9.6825</v>
      </c>
      <c r="L461" s="83">
        <v>1203.28</v>
      </c>
      <c r="M461" s="84">
        <f t="shared" si="54"/>
        <v>0.008046755534871351</v>
      </c>
      <c r="N461" s="85">
        <v>247.321</v>
      </c>
      <c r="O461" s="156">
        <f t="shared" si="55"/>
        <v>1.9901316256399175</v>
      </c>
      <c r="P461" s="156">
        <f t="shared" si="56"/>
        <v>482.80533209228105</v>
      </c>
      <c r="Q461" s="168">
        <f t="shared" si="57"/>
        <v>119.40789753839505</v>
      </c>
    </row>
    <row r="462" spans="1:17" s="17" customFormat="1" ht="11.25">
      <c r="A462" s="190"/>
      <c r="B462" s="80" t="s">
        <v>455</v>
      </c>
      <c r="C462" s="112" t="s">
        <v>450</v>
      </c>
      <c r="D462" s="112">
        <v>15</v>
      </c>
      <c r="E462" s="80">
        <v>1978</v>
      </c>
      <c r="F462" s="82">
        <f>I462+H462+G462</f>
        <v>9.64</v>
      </c>
      <c r="G462" s="82">
        <v>0.8</v>
      </c>
      <c r="H462" s="82">
        <v>2.4</v>
      </c>
      <c r="I462" s="82">
        <v>6.44</v>
      </c>
      <c r="J462" s="83">
        <v>799.12</v>
      </c>
      <c r="K462" s="82">
        <v>6.44</v>
      </c>
      <c r="L462" s="83">
        <v>799.12</v>
      </c>
      <c r="M462" s="84">
        <f t="shared" si="54"/>
        <v>0.00805886475122635</v>
      </c>
      <c r="N462" s="85">
        <v>236.3</v>
      </c>
      <c r="O462" s="156">
        <f t="shared" si="55"/>
        <v>1.9043097407147864</v>
      </c>
      <c r="P462" s="156">
        <f t="shared" si="56"/>
        <v>483.53188507358095</v>
      </c>
      <c r="Q462" s="168">
        <f t="shared" si="57"/>
        <v>114.25858444288718</v>
      </c>
    </row>
    <row r="463" spans="1:17" s="17" customFormat="1" ht="11.25">
      <c r="A463" s="190"/>
      <c r="B463" s="80" t="s">
        <v>254</v>
      </c>
      <c r="C463" s="81" t="s">
        <v>242</v>
      </c>
      <c r="D463" s="109">
        <v>65</v>
      </c>
      <c r="E463" s="80" t="s">
        <v>189</v>
      </c>
      <c r="F463" s="82">
        <f>G463+H463+I463</f>
        <v>32.657353</v>
      </c>
      <c r="G463" s="82">
        <v>3.162</v>
      </c>
      <c r="H463" s="82">
        <v>10.4</v>
      </c>
      <c r="I463" s="82">
        <v>19.095353</v>
      </c>
      <c r="J463" s="83">
        <v>2364.66</v>
      </c>
      <c r="K463" s="82">
        <v>19.095353</v>
      </c>
      <c r="L463" s="83">
        <v>2364.66</v>
      </c>
      <c r="M463" s="84">
        <f t="shared" si="54"/>
        <v>0.008075305963648052</v>
      </c>
      <c r="N463" s="85">
        <v>234</v>
      </c>
      <c r="O463" s="156">
        <f t="shared" si="55"/>
        <v>1.8896215954936442</v>
      </c>
      <c r="P463" s="156">
        <f t="shared" si="56"/>
        <v>484.5183578188831</v>
      </c>
      <c r="Q463" s="168">
        <f t="shared" si="57"/>
        <v>113.37729572961864</v>
      </c>
    </row>
    <row r="464" spans="1:17" s="17" customFormat="1" ht="11.25">
      <c r="A464" s="190"/>
      <c r="B464" s="80" t="s">
        <v>286</v>
      </c>
      <c r="C464" s="96" t="s">
        <v>705</v>
      </c>
      <c r="D464" s="97">
        <v>5</v>
      </c>
      <c r="E464" s="111" t="s">
        <v>189</v>
      </c>
      <c r="F464" s="98">
        <v>6.63</v>
      </c>
      <c r="G464" s="98">
        <v>0.86</v>
      </c>
      <c r="H464" s="98">
        <v>0.82</v>
      </c>
      <c r="I464" s="98">
        <v>4.95</v>
      </c>
      <c r="J464" s="99">
        <v>655.23</v>
      </c>
      <c r="K464" s="98">
        <v>4.95</v>
      </c>
      <c r="L464" s="99">
        <v>611.46</v>
      </c>
      <c r="M464" s="100">
        <v>0.008095378274948484</v>
      </c>
      <c r="N464" s="95">
        <v>220.4</v>
      </c>
      <c r="O464" s="157">
        <v>1.784221371798646</v>
      </c>
      <c r="P464" s="157">
        <v>485.72269649690907</v>
      </c>
      <c r="Q464" s="169">
        <v>107.05328230791876</v>
      </c>
    </row>
    <row r="465" spans="1:17" s="17" customFormat="1" ht="11.25">
      <c r="A465" s="190"/>
      <c r="B465" s="80" t="s">
        <v>254</v>
      </c>
      <c r="C465" s="81" t="s">
        <v>244</v>
      </c>
      <c r="D465" s="109">
        <v>109</v>
      </c>
      <c r="E465" s="80" t="s">
        <v>189</v>
      </c>
      <c r="F465" s="82">
        <f>G465+H465+I465</f>
        <v>40.226487</v>
      </c>
      <c r="G465" s="82">
        <v>3.103452</v>
      </c>
      <c r="H465" s="82">
        <v>16.38</v>
      </c>
      <c r="I465" s="82">
        <v>20.743035</v>
      </c>
      <c r="J465" s="83">
        <v>2560.75</v>
      </c>
      <c r="K465" s="82">
        <v>20.743035</v>
      </c>
      <c r="L465" s="83">
        <v>2560.75</v>
      </c>
      <c r="M465" s="84">
        <f aca="true" t="shared" si="58" ref="M465:M480">K465/L465</f>
        <v>0.008100374890168896</v>
      </c>
      <c r="N465" s="85">
        <v>234</v>
      </c>
      <c r="O465" s="156">
        <f aca="true" t="shared" si="59" ref="O465:O480">M465*N465</f>
        <v>1.8954877242995216</v>
      </c>
      <c r="P465" s="156">
        <f aca="true" t="shared" si="60" ref="P465:P480">M465*60*1000</f>
        <v>486.02249341013373</v>
      </c>
      <c r="Q465" s="168">
        <f aca="true" t="shared" si="61" ref="Q465:Q480">P465*N465/1000</f>
        <v>113.72926345797129</v>
      </c>
    </row>
    <row r="466" spans="1:17" s="17" customFormat="1" ht="11.25">
      <c r="A466" s="190"/>
      <c r="B466" s="80" t="s">
        <v>163</v>
      </c>
      <c r="C466" s="81" t="s">
        <v>149</v>
      </c>
      <c r="D466" s="80">
        <v>20</v>
      </c>
      <c r="E466" s="80">
        <v>1984</v>
      </c>
      <c r="F466" s="82">
        <f>G466+H466+I466</f>
        <v>13.529</v>
      </c>
      <c r="G466" s="82">
        <v>1.734</v>
      </c>
      <c r="H466" s="82">
        <v>3.2</v>
      </c>
      <c r="I466" s="82">
        <v>8.595</v>
      </c>
      <c r="J466" s="83">
        <v>1059.55</v>
      </c>
      <c r="K466" s="82">
        <v>8.595</v>
      </c>
      <c r="L466" s="83">
        <v>1059.6</v>
      </c>
      <c r="M466" s="84">
        <f t="shared" si="58"/>
        <v>0.008111551528878824</v>
      </c>
      <c r="N466" s="85">
        <v>220.9</v>
      </c>
      <c r="O466" s="156">
        <f t="shared" si="59"/>
        <v>1.7918417327293323</v>
      </c>
      <c r="P466" s="156">
        <f t="shared" si="60"/>
        <v>486.69309173272944</v>
      </c>
      <c r="Q466" s="168">
        <f t="shared" si="61"/>
        <v>107.51050396375994</v>
      </c>
    </row>
    <row r="467" spans="1:17" s="17" customFormat="1" ht="11.25">
      <c r="A467" s="190"/>
      <c r="B467" s="80" t="s">
        <v>624</v>
      </c>
      <c r="C467" s="81" t="s">
        <v>617</v>
      </c>
      <c r="D467" s="80">
        <v>31</v>
      </c>
      <c r="E467" s="80" t="s">
        <v>189</v>
      </c>
      <c r="F467" s="82">
        <f>G467+H467+I467</f>
        <v>16.632</v>
      </c>
      <c r="G467" s="82">
        <v>2.302</v>
      </c>
      <c r="H467" s="82">
        <v>2.53</v>
      </c>
      <c r="I467" s="82">
        <v>11.8</v>
      </c>
      <c r="J467" s="83">
        <v>1226.64</v>
      </c>
      <c r="K467" s="82">
        <v>9.8</v>
      </c>
      <c r="L467" s="83">
        <v>1207.59</v>
      </c>
      <c r="M467" s="84">
        <f t="shared" si="58"/>
        <v>0.008115337159135138</v>
      </c>
      <c r="N467" s="85">
        <v>201.98</v>
      </c>
      <c r="O467" s="156">
        <f t="shared" si="59"/>
        <v>1.639135799402115</v>
      </c>
      <c r="P467" s="156">
        <f t="shared" si="60"/>
        <v>486.92022954810824</v>
      </c>
      <c r="Q467" s="168">
        <f t="shared" si="61"/>
        <v>98.3481479641269</v>
      </c>
    </row>
    <row r="468" spans="1:17" s="17" customFormat="1" ht="11.25">
      <c r="A468" s="190"/>
      <c r="B468" s="80" t="s">
        <v>362</v>
      </c>
      <c r="C468" s="81" t="s">
        <v>703</v>
      </c>
      <c r="D468" s="80">
        <v>22</v>
      </c>
      <c r="E468" s="80">
        <v>1987</v>
      </c>
      <c r="F468" s="82">
        <v>15.57</v>
      </c>
      <c r="G468" s="82">
        <v>2.203</v>
      </c>
      <c r="H468" s="82">
        <v>3.52</v>
      </c>
      <c r="I468" s="82">
        <v>9.847</v>
      </c>
      <c r="J468" s="83">
        <v>1212.93</v>
      </c>
      <c r="K468" s="82">
        <v>9.847</v>
      </c>
      <c r="L468" s="83">
        <v>1212.93</v>
      </c>
      <c r="M468" s="84">
        <f t="shared" si="58"/>
        <v>0.008118358025607413</v>
      </c>
      <c r="N468" s="85">
        <v>252.55</v>
      </c>
      <c r="O468" s="156">
        <f t="shared" si="59"/>
        <v>2.0502913193671524</v>
      </c>
      <c r="P468" s="156">
        <f t="shared" si="60"/>
        <v>487.1014815364448</v>
      </c>
      <c r="Q468" s="168">
        <f t="shared" si="61"/>
        <v>123.01747916202913</v>
      </c>
    </row>
    <row r="469" spans="1:17" s="17" customFormat="1" ht="11.25">
      <c r="A469" s="190"/>
      <c r="B469" s="80" t="s">
        <v>96</v>
      </c>
      <c r="C469" s="81" t="s">
        <v>690</v>
      </c>
      <c r="D469" s="80">
        <v>14</v>
      </c>
      <c r="E469" s="80" t="s">
        <v>88</v>
      </c>
      <c r="F469" s="82">
        <f>+G469+H469+I469</f>
        <v>4.034999</v>
      </c>
      <c r="G469" s="82">
        <v>0</v>
      </c>
      <c r="H469" s="82">
        <v>0</v>
      </c>
      <c r="I469" s="82">
        <v>4.034999</v>
      </c>
      <c r="J469" s="83">
        <v>496.54</v>
      </c>
      <c r="K469" s="82">
        <v>4.034999</v>
      </c>
      <c r="L469" s="83">
        <v>496.54</v>
      </c>
      <c r="M469" s="84">
        <f t="shared" si="58"/>
        <v>0.00812623152213316</v>
      </c>
      <c r="N469" s="85">
        <v>250.373</v>
      </c>
      <c r="O469" s="156">
        <f t="shared" si="59"/>
        <v>2.0345889648910456</v>
      </c>
      <c r="P469" s="156">
        <f t="shared" si="60"/>
        <v>487.57389132798966</v>
      </c>
      <c r="Q469" s="168">
        <f t="shared" si="61"/>
        <v>122.07533789346276</v>
      </c>
    </row>
    <row r="470" spans="1:17" s="17" customFormat="1" ht="11.25">
      <c r="A470" s="190"/>
      <c r="B470" s="80" t="s">
        <v>599</v>
      </c>
      <c r="C470" s="81" t="s">
        <v>583</v>
      </c>
      <c r="D470" s="80">
        <v>33</v>
      </c>
      <c r="E470" s="80">
        <v>1958</v>
      </c>
      <c r="F470" s="82">
        <v>13.592</v>
      </c>
      <c r="G470" s="82">
        <v>3.534935</v>
      </c>
      <c r="H470" s="82">
        <v>0</v>
      </c>
      <c r="I470" s="82">
        <v>10.057064</v>
      </c>
      <c r="J470" s="83">
        <v>1237.47</v>
      </c>
      <c r="K470" s="82">
        <f>+I470</f>
        <v>10.057064</v>
      </c>
      <c r="L470" s="83">
        <v>1237.47</v>
      </c>
      <c r="M470" s="84">
        <f t="shared" si="58"/>
        <v>0.008127117425068891</v>
      </c>
      <c r="N470" s="85">
        <v>269.557</v>
      </c>
      <c r="O470" s="156">
        <f t="shared" si="59"/>
        <v>2.190721391749295</v>
      </c>
      <c r="P470" s="156">
        <f t="shared" si="60"/>
        <v>487.6270455041335</v>
      </c>
      <c r="Q470" s="168">
        <f t="shared" si="61"/>
        <v>131.44328350495772</v>
      </c>
    </row>
    <row r="471" spans="1:17" s="17" customFormat="1" ht="11.25">
      <c r="A471" s="190"/>
      <c r="B471" s="80" t="s">
        <v>330</v>
      </c>
      <c r="C471" s="91" t="s">
        <v>322</v>
      </c>
      <c r="D471" s="92">
        <v>34</v>
      </c>
      <c r="E471" s="92">
        <v>1964</v>
      </c>
      <c r="F471" s="93">
        <f>SUM(G471+H471+I471)</f>
        <v>10.6</v>
      </c>
      <c r="G471" s="93">
        <v>1.4</v>
      </c>
      <c r="H471" s="93">
        <v>0.2</v>
      </c>
      <c r="I471" s="93">
        <v>9</v>
      </c>
      <c r="J471" s="94">
        <v>1104.75</v>
      </c>
      <c r="K471" s="93">
        <v>9</v>
      </c>
      <c r="L471" s="94">
        <v>1104.8</v>
      </c>
      <c r="M471" s="84">
        <f t="shared" si="58"/>
        <v>0.008146270818247647</v>
      </c>
      <c r="N471" s="95">
        <v>227</v>
      </c>
      <c r="O471" s="156">
        <f t="shared" si="59"/>
        <v>1.849203475742216</v>
      </c>
      <c r="P471" s="156">
        <f t="shared" si="60"/>
        <v>488.7762490948588</v>
      </c>
      <c r="Q471" s="168">
        <f t="shared" si="61"/>
        <v>110.95220854453295</v>
      </c>
    </row>
    <row r="472" spans="1:17" s="17" customFormat="1" ht="11.25">
      <c r="A472" s="190"/>
      <c r="B472" s="80" t="s">
        <v>96</v>
      </c>
      <c r="C472" s="81" t="s">
        <v>689</v>
      </c>
      <c r="D472" s="80">
        <v>16</v>
      </c>
      <c r="E472" s="80" t="s">
        <v>88</v>
      </c>
      <c r="F472" s="82">
        <f>+G472+H472+I472</f>
        <v>6.300000000000001</v>
      </c>
      <c r="G472" s="82">
        <v>0.2806</v>
      </c>
      <c r="H472" s="82">
        <v>0.14</v>
      </c>
      <c r="I472" s="82">
        <v>5.8794</v>
      </c>
      <c r="J472" s="83">
        <v>720.62</v>
      </c>
      <c r="K472" s="82">
        <v>5.8794</v>
      </c>
      <c r="L472" s="83">
        <v>720.62</v>
      </c>
      <c r="M472" s="84">
        <f t="shared" si="58"/>
        <v>0.00815880769337515</v>
      </c>
      <c r="N472" s="85">
        <v>250.373</v>
      </c>
      <c r="O472" s="156">
        <f t="shared" si="59"/>
        <v>2.042745158613416</v>
      </c>
      <c r="P472" s="156">
        <f t="shared" si="60"/>
        <v>489.52846160250897</v>
      </c>
      <c r="Q472" s="168">
        <f t="shared" si="61"/>
        <v>122.56470951680497</v>
      </c>
    </row>
    <row r="473" spans="1:17" s="17" customFormat="1" ht="11.25">
      <c r="A473" s="190"/>
      <c r="B473" s="80" t="s">
        <v>599</v>
      </c>
      <c r="C473" s="81" t="s">
        <v>584</v>
      </c>
      <c r="D473" s="80">
        <v>60</v>
      </c>
      <c r="E473" s="80">
        <v>1981</v>
      </c>
      <c r="F473" s="82">
        <v>46.355</v>
      </c>
      <c r="G473" s="82">
        <v>11.111597</v>
      </c>
      <c r="H473" s="82">
        <v>9.6</v>
      </c>
      <c r="I473" s="82">
        <v>25.6434</v>
      </c>
      <c r="J473" s="83">
        <v>3139.2</v>
      </c>
      <c r="K473" s="82">
        <f>+I473</f>
        <v>25.6434</v>
      </c>
      <c r="L473" s="83">
        <v>3139.2</v>
      </c>
      <c r="M473" s="84">
        <f t="shared" si="58"/>
        <v>0.008168769113149848</v>
      </c>
      <c r="N473" s="85">
        <v>269.557</v>
      </c>
      <c r="O473" s="156">
        <f t="shared" si="59"/>
        <v>2.201948895833334</v>
      </c>
      <c r="P473" s="156">
        <f t="shared" si="60"/>
        <v>490.1261467889909</v>
      </c>
      <c r="Q473" s="168">
        <f t="shared" si="61"/>
        <v>132.11693375000002</v>
      </c>
    </row>
    <row r="474" spans="1:17" s="17" customFormat="1" ht="11.25">
      <c r="A474" s="190"/>
      <c r="B474" s="80" t="s">
        <v>107</v>
      </c>
      <c r="C474" s="81" t="s">
        <v>100</v>
      </c>
      <c r="D474" s="80">
        <v>50</v>
      </c>
      <c r="E474" s="80">
        <v>1972</v>
      </c>
      <c r="F474" s="82">
        <f>G474+H474+I474</f>
        <v>31.606006</v>
      </c>
      <c r="G474" s="82">
        <v>3.021678</v>
      </c>
      <c r="H474" s="82">
        <v>7.84</v>
      </c>
      <c r="I474" s="82">
        <v>20.744328</v>
      </c>
      <c r="J474" s="83">
        <v>2535.03</v>
      </c>
      <c r="K474" s="82">
        <f>I474</f>
        <v>20.744328</v>
      </c>
      <c r="L474" s="83">
        <f>J474</f>
        <v>2535.03</v>
      </c>
      <c r="M474" s="84">
        <f t="shared" si="58"/>
        <v>0.008183070022839965</v>
      </c>
      <c r="N474" s="85">
        <f>N473</f>
        <v>269.557</v>
      </c>
      <c r="O474" s="156">
        <f t="shared" si="59"/>
        <v>2.2058038061466725</v>
      </c>
      <c r="P474" s="156">
        <f t="shared" si="60"/>
        <v>490.9842013703979</v>
      </c>
      <c r="Q474" s="168">
        <f t="shared" si="61"/>
        <v>132.34822836880036</v>
      </c>
    </row>
    <row r="475" spans="1:17" s="17" customFormat="1" ht="11.25">
      <c r="A475" s="190"/>
      <c r="B475" s="80" t="s">
        <v>330</v>
      </c>
      <c r="C475" s="91" t="s">
        <v>319</v>
      </c>
      <c r="D475" s="92">
        <v>8</v>
      </c>
      <c r="E475" s="92">
        <v>1975</v>
      </c>
      <c r="F475" s="93">
        <f>SUM(G475+H475+I475)</f>
        <v>3.3</v>
      </c>
      <c r="G475" s="93"/>
      <c r="H475" s="93">
        <v>0</v>
      </c>
      <c r="I475" s="93">
        <v>3.3</v>
      </c>
      <c r="J475" s="94">
        <v>402.69</v>
      </c>
      <c r="K475" s="93">
        <v>3.3</v>
      </c>
      <c r="L475" s="94">
        <v>402.69</v>
      </c>
      <c r="M475" s="84">
        <f t="shared" si="58"/>
        <v>0.008194889368993518</v>
      </c>
      <c r="N475" s="95">
        <v>227</v>
      </c>
      <c r="O475" s="156">
        <f t="shared" si="59"/>
        <v>1.8602398867615286</v>
      </c>
      <c r="P475" s="156">
        <f t="shared" si="60"/>
        <v>491.6933621396111</v>
      </c>
      <c r="Q475" s="168">
        <f t="shared" si="61"/>
        <v>111.61439320569173</v>
      </c>
    </row>
    <row r="476" spans="1:17" s="17" customFormat="1" ht="11.25">
      <c r="A476" s="190"/>
      <c r="B476" s="80" t="s">
        <v>254</v>
      </c>
      <c r="C476" s="81" t="s">
        <v>243</v>
      </c>
      <c r="D476" s="109">
        <v>55</v>
      </c>
      <c r="E476" s="80" t="s">
        <v>189</v>
      </c>
      <c r="F476" s="82">
        <f>G476+H476+I476</f>
        <v>33.819585000000004</v>
      </c>
      <c r="G476" s="82">
        <v>4.284</v>
      </c>
      <c r="H476" s="82">
        <v>8.8</v>
      </c>
      <c r="I476" s="82">
        <v>20.735585</v>
      </c>
      <c r="J476" s="83">
        <v>2527.66</v>
      </c>
      <c r="K476" s="82">
        <v>20.735585</v>
      </c>
      <c r="L476" s="83">
        <v>2527.66</v>
      </c>
      <c r="M476" s="84">
        <f t="shared" si="58"/>
        <v>0.008203470799078991</v>
      </c>
      <c r="N476" s="85">
        <v>234</v>
      </c>
      <c r="O476" s="156">
        <f t="shared" si="59"/>
        <v>1.919612166984484</v>
      </c>
      <c r="P476" s="156">
        <f t="shared" si="60"/>
        <v>492.20824794473947</v>
      </c>
      <c r="Q476" s="168">
        <f t="shared" si="61"/>
        <v>115.17673001906903</v>
      </c>
    </row>
    <row r="477" spans="1:17" s="17" customFormat="1" ht="11.25">
      <c r="A477" s="190"/>
      <c r="B477" s="80" t="s">
        <v>308</v>
      </c>
      <c r="C477" s="81" t="s">
        <v>692</v>
      </c>
      <c r="D477" s="80">
        <v>32</v>
      </c>
      <c r="E477" s="80" t="s">
        <v>189</v>
      </c>
      <c r="F477" s="82">
        <f>G477+H477+I477</f>
        <v>16.639</v>
      </c>
      <c r="G477" s="82">
        <v>1.535</v>
      </c>
      <c r="H477" s="82">
        <v>5.04</v>
      </c>
      <c r="I477" s="82">
        <v>10.064</v>
      </c>
      <c r="J477" s="83">
        <v>1224.34</v>
      </c>
      <c r="K477" s="82">
        <f>I477</f>
        <v>10.064</v>
      </c>
      <c r="L477" s="83">
        <f>J477</f>
        <v>1224.34</v>
      </c>
      <c r="M477" s="84">
        <f t="shared" si="58"/>
        <v>0.008219938905859484</v>
      </c>
      <c r="N477" s="85">
        <v>334.3</v>
      </c>
      <c r="O477" s="156">
        <f t="shared" si="59"/>
        <v>2.7479255762288255</v>
      </c>
      <c r="P477" s="156">
        <f t="shared" si="60"/>
        <v>493.1963343515691</v>
      </c>
      <c r="Q477" s="168">
        <f t="shared" si="61"/>
        <v>164.87553457372957</v>
      </c>
    </row>
    <row r="478" spans="1:17" s="17" customFormat="1" ht="11.25">
      <c r="A478" s="190"/>
      <c r="B478" s="80" t="s">
        <v>507</v>
      </c>
      <c r="C478" s="81" t="s">
        <v>497</v>
      </c>
      <c r="D478" s="80">
        <v>22</v>
      </c>
      <c r="E478" s="80">
        <v>1984</v>
      </c>
      <c r="F478" s="82">
        <f>SUM(G478+H478+I478)</f>
        <v>15.206360000000002</v>
      </c>
      <c r="G478" s="82">
        <v>2.6063600000000005</v>
      </c>
      <c r="H478" s="82">
        <v>2.6063600000000005</v>
      </c>
      <c r="I478" s="82">
        <v>9.993640000000001</v>
      </c>
      <c r="J478" s="83">
        <v>1214.63</v>
      </c>
      <c r="K478" s="82">
        <v>9.993640000000001</v>
      </c>
      <c r="L478" s="83">
        <v>1214.63</v>
      </c>
      <c r="M478" s="84">
        <f t="shared" si="58"/>
        <v>0.00822772366893622</v>
      </c>
      <c r="N478" s="85">
        <v>242.96</v>
      </c>
      <c r="O478" s="156">
        <f t="shared" si="59"/>
        <v>1.9990077426047441</v>
      </c>
      <c r="P478" s="156">
        <f t="shared" si="60"/>
        <v>493.6634201361732</v>
      </c>
      <c r="Q478" s="168">
        <f t="shared" si="61"/>
        <v>119.94046455628464</v>
      </c>
    </row>
    <row r="479" spans="1:17" s="17" customFormat="1" ht="11.25">
      <c r="A479" s="190"/>
      <c r="B479" s="80" t="s">
        <v>362</v>
      </c>
      <c r="C479" s="81" t="s">
        <v>693</v>
      </c>
      <c r="D479" s="80">
        <v>32</v>
      </c>
      <c r="E479" s="80">
        <v>1960</v>
      </c>
      <c r="F479" s="82">
        <v>9.76</v>
      </c>
      <c r="G479" s="82">
        <v>0</v>
      </c>
      <c r="H479" s="82">
        <v>0</v>
      </c>
      <c r="I479" s="82">
        <v>9.76</v>
      </c>
      <c r="J479" s="83">
        <v>1181.42</v>
      </c>
      <c r="K479" s="82">
        <v>9.76</v>
      </c>
      <c r="L479" s="83">
        <v>1181.42</v>
      </c>
      <c r="M479" s="84">
        <f t="shared" si="58"/>
        <v>0.008261244942526788</v>
      </c>
      <c r="N479" s="85">
        <v>252.55</v>
      </c>
      <c r="O479" s="156">
        <f t="shared" si="59"/>
        <v>2.0863774102351407</v>
      </c>
      <c r="P479" s="156">
        <f t="shared" si="60"/>
        <v>495.67469655160727</v>
      </c>
      <c r="Q479" s="168">
        <f t="shared" si="61"/>
        <v>125.18264461410841</v>
      </c>
    </row>
    <row r="480" spans="1:17" s="17" customFormat="1" ht="11.25">
      <c r="A480" s="190"/>
      <c r="B480" s="80" t="s">
        <v>362</v>
      </c>
      <c r="C480" s="81" t="s">
        <v>691</v>
      </c>
      <c r="D480" s="80">
        <v>62</v>
      </c>
      <c r="E480" s="80">
        <v>1973</v>
      </c>
      <c r="F480" s="82">
        <v>18.738</v>
      </c>
      <c r="G480" s="82">
        <v>4.089</v>
      </c>
      <c r="H480" s="82">
        <v>0.48</v>
      </c>
      <c r="I480" s="82">
        <v>14.169</v>
      </c>
      <c r="J480" s="83">
        <v>1706.4</v>
      </c>
      <c r="K480" s="82">
        <v>14.169</v>
      </c>
      <c r="L480" s="83">
        <v>1706.4</v>
      </c>
      <c r="M480" s="84">
        <f t="shared" si="58"/>
        <v>0.008303445850914205</v>
      </c>
      <c r="N480" s="85">
        <v>252.55</v>
      </c>
      <c r="O480" s="156">
        <f t="shared" si="59"/>
        <v>2.0970352496483824</v>
      </c>
      <c r="P480" s="156">
        <f t="shared" si="60"/>
        <v>498.2067510548523</v>
      </c>
      <c r="Q480" s="168">
        <f t="shared" si="61"/>
        <v>125.82211497890296</v>
      </c>
    </row>
    <row r="481" spans="1:17" s="17" customFormat="1" ht="11.25">
      <c r="A481" s="190"/>
      <c r="B481" s="80" t="s">
        <v>286</v>
      </c>
      <c r="C481" s="96" t="s">
        <v>694</v>
      </c>
      <c r="D481" s="97">
        <v>17</v>
      </c>
      <c r="E481" s="111" t="s">
        <v>189</v>
      </c>
      <c r="F481" s="98">
        <v>8.19</v>
      </c>
      <c r="G481" s="98">
        <v>2.09</v>
      </c>
      <c r="H481" s="98">
        <v>0.8</v>
      </c>
      <c r="I481" s="98">
        <v>5.3</v>
      </c>
      <c r="J481" s="99">
        <v>635.98</v>
      </c>
      <c r="K481" s="98">
        <v>5.3</v>
      </c>
      <c r="L481" s="99">
        <v>635.98</v>
      </c>
      <c r="M481" s="100">
        <v>0.008333595396081637</v>
      </c>
      <c r="N481" s="95">
        <v>220.4</v>
      </c>
      <c r="O481" s="157">
        <v>1.8367244252963928</v>
      </c>
      <c r="P481" s="157">
        <v>500.0157237648982</v>
      </c>
      <c r="Q481" s="169">
        <v>110.20346551778357</v>
      </c>
    </row>
    <row r="482" spans="1:17" s="17" customFormat="1" ht="11.25">
      <c r="A482" s="190"/>
      <c r="B482" s="80" t="s">
        <v>254</v>
      </c>
      <c r="C482" s="81" t="s">
        <v>247</v>
      </c>
      <c r="D482" s="109">
        <v>23</v>
      </c>
      <c r="E482" s="80" t="s">
        <v>189</v>
      </c>
      <c r="F482" s="82">
        <f>G482+H482+I482</f>
        <v>10.199997999999999</v>
      </c>
      <c r="G482" s="82">
        <v>0.051</v>
      </c>
      <c r="H482" s="82">
        <v>0.16323100000000001</v>
      </c>
      <c r="I482" s="82">
        <v>9.985767</v>
      </c>
      <c r="J482" s="83">
        <v>1195.58</v>
      </c>
      <c r="K482" s="82">
        <v>9.985767</v>
      </c>
      <c r="L482" s="83">
        <v>1195.58</v>
      </c>
      <c r="M482" s="84">
        <f aca="true" t="shared" si="62" ref="M482:M501">K482/L482</f>
        <v>0.008352236571371217</v>
      </c>
      <c r="N482" s="85">
        <v>234</v>
      </c>
      <c r="O482" s="156">
        <f aca="true" t="shared" si="63" ref="O482:O501">M482*N482</f>
        <v>1.9544233577008647</v>
      </c>
      <c r="P482" s="156">
        <f aca="true" t="shared" si="64" ref="P482:P501">M482*60*1000</f>
        <v>501.13419428227303</v>
      </c>
      <c r="Q482" s="168">
        <f aca="true" t="shared" si="65" ref="Q482:Q501">P482*N482/1000</f>
        <v>117.26540146205188</v>
      </c>
    </row>
    <row r="483" spans="1:17" s="17" customFormat="1" ht="11.25">
      <c r="A483" s="190"/>
      <c r="B483" s="80" t="s">
        <v>254</v>
      </c>
      <c r="C483" s="81" t="s">
        <v>223</v>
      </c>
      <c r="D483" s="80">
        <v>7</v>
      </c>
      <c r="E483" s="80">
        <v>2004</v>
      </c>
      <c r="F483" s="82">
        <v>8.327</v>
      </c>
      <c r="G483" s="82">
        <v>1.071</v>
      </c>
      <c r="H483" s="82">
        <v>0</v>
      </c>
      <c r="I483" s="82">
        <v>7.256</v>
      </c>
      <c r="J483" s="83">
        <v>806.99</v>
      </c>
      <c r="K483" s="82">
        <v>5.906</v>
      </c>
      <c r="L483" s="83">
        <v>706.67</v>
      </c>
      <c r="M483" s="84">
        <f t="shared" si="62"/>
        <v>0.008357507747604964</v>
      </c>
      <c r="N483" s="85">
        <v>234</v>
      </c>
      <c r="O483" s="156">
        <f t="shared" si="63"/>
        <v>1.9556568129395617</v>
      </c>
      <c r="P483" s="156">
        <f t="shared" si="64"/>
        <v>501.45046485629786</v>
      </c>
      <c r="Q483" s="168">
        <f t="shared" si="65"/>
        <v>117.3394087763737</v>
      </c>
    </row>
    <row r="484" spans="1:17" s="17" customFormat="1" ht="11.25">
      <c r="A484" s="190"/>
      <c r="B484" s="80" t="s">
        <v>163</v>
      </c>
      <c r="C484" s="81" t="s">
        <v>150</v>
      </c>
      <c r="D484" s="80">
        <v>20</v>
      </c>
      <c r="E484" s="80">
        <v>1984</v>
      </c>
      <c r="F484" s="82">
        <f>G484+H484+I484</f>
        <v>13.972</v>
      </c>
      <c r="G484" s="82">
        <v>1.938</v>
      </c>
      <c r="H484" s="82">
        <v>3.2</v>
      </c>
      <c r="I484" s="82">
        <v>8.834</v>
      </c>
      <c r="J484" s="83">
        <v>1056.6</v>
      </c>
      <c r="K484" s="82">
        <v>8.834</v>
      </c>
      <c r="L484" s="83">
        <v>1056.6</v>
      </c>
      <c r="M484" s="84">
        <f t="shared" si="62"/>
        <v>0.008360779859928072</v>
      </c>
      <c r="N484" s="85">
        <v>220.9</v>
      </c>
      <c r="O484" s="156">
        <f t="shared" si="63"/>
        <v>1.8468962710581112</v>
      </c>
      <c r="P484" s="156">
        <f t="shared" si="64"/>
        <v>501.64679159568436</v>
      </c>
      <c r="Q484" s="168">
        <f t="shared" si="65"/>
        <v>110.81377626348669</v>
      </c>
    </row>
    <row r="485" spans="1:17" s="17" customFormat="1" ht="11.25">
      <c r="A485" s="190"/>
      <c r="B485" s="80" t="s">
        <v>455</v>
      </c>
      <c r="C485" s="112" t="s">
        <v>452</v>
      </c>
      <c r="D485" s="112">
        <v>6</v>
      </c>
      <c r="E485" s="80">
        <v>1979</v>
      </c>
      <c r="F485" s="82">
        <f>I485+H485+G485</f>
        <v>4.29</v>
      </c>
      <c r="G485" s="82">
        <v>0.68</v>
      </c>
      <c r="H485" s="82">
        <v>0.96</v>
      </c>
      <c r="I485" s="82">
        <v>2.65</v>
      </c>
      <c r="J485" s="83">
        <v>316.74</v>
      </c>
      <c r="K485" s="82">
        <v>2.65</v>
      </c>
      <c r="L485" s="83">
        <v>316.74</v>
      </c>
      <c r="M485" s="84">
        <f t="shared" si="62"/>
        <v>0.008366483551177622</v>
      </c>
      <c r="N485" s="85">
        <v>236.3</v>
      </c>
      <c r="O485" s="156">
        <f t="shared" si="63"/>
        <v>1.977000063143272</v>
      </c>
      <c r="P485" s="156">
        <f t="shared" si="64"/>
        <v>501.98901307065734</v>
      </c>
      <c r="Q485" s="168">
        <f t="shared" si="65"/>
        <v>118.62000378859634</v>
      </c>
    </row>
    <row r="486" spans="1:17" s="17" customFormat="1" ht="11.25">
      <c r="A486" s="190"/>
      <c r="B486" s="80" t="s">
        <v>599</v>
      </c>
      <c r="C486" s="87" t="s">
        <v>579</v>
      </c>
      <c r="D486" s="88">
        <v>70</v>
      </c>
      <c r="E486" s="88" t="s">
        <v>189</v>
      </c>
      <c r="F486" s="82">
        <v>24.474</v>
      </c>
      <c r="G486" s="82">
        <v>6.651059</v>
      </c>
      <c r="H486" s="82">
        <v>0.48</v>
      </c>
      <c r="I486" s="82">
        <v>17.342945</v>
      </c>
      <c r="J486" s="83">
        <v>2072.26</v>
      </c>
      <c r="K486" s="82">
        <f>+I486</f>
        <v>17.342945</v>
      </c>
      <c r="L486" s="83">
        <v>2072.26</v>
      </c>
      <c r="M486" s="84">
        <f t="shared" si="62"/>
        <v>0.008369097024504646</v>
      </c>
      <c r="N486" s="85">
        <v>269.557</v>
      </c>
      <c r="O486" s="156">
        <f t="shared" si="63"/>
        <v>2.2559486866343987</v>
      </c>
      <c r="P486" s="156">
        <f t="shared" si="64"/>
        <v>502.14582147027875</v>
      </c>
      <c r="Q486" s="168">
        <f t="shared" si="65"/>
        <v>135.35692119806393</v>
      </c>
    </row>
    <row r="487" spans="1:17" s="17" customFormat="1" ht="11.25">
      <c r="A487" s="190"/>
      <c r="B487" s="80" t="s">
        <v>96</v>
      </c>
      <c r="C487" s="81" t="s">
        <v>695</v>
      </c>
      <c r="D487" s="80">
        <v>48</v>
      </c>
      <c r="E487" s="80" t="s">
        <v>88</v>
      </c>
      <c r="F487" s="82">
        <f>+G487+H487+I487</f>
        <v>17.399998</v>
      </c>
      <c r="G487" s="82">
        <v>1.060668</v>
      </c>
      <c r="H487" s="82">
        <v>0.41</v>
      </c>
      <c r="I487" s="82">
        <v>15.92933</v>
      </c>
      <c r="J487" s="83">
        <v>1897.76</v>
      </c>
      <c r="K487" s="82">
        <v>15.929332</v>
      </c>
      <c r="L487" s="83">
        <v>1897.76</v>
      </c>
      <c r="M487" s="84">
        <f t="shared" si="62"/>
        <v>0.008393754742433184</v>
      </c>
      <c r="N487" s="85">
        <v>250.373</v>
      </c>
      <c r="O487" s="156">
        <f t="shared" si="63"/>
        <v>2.1015695561272234</v>
      </c>
      <c r="P487" s="156">
        <f t="shared" si="64"/>
        <v>503.62528454599106</v>
      </c>
      <c r="Q487" s="168">
        <f t="shared" si="65"/>
        <v>126.09417336763342</v>
      </c>
    </row>
    <row r="488" spans="1:17" s="17" customFormat="1" ht="11.25">
      <c r="A488" s="190"/>
      <c r="B488" s="80" t="s">
        <v>455</v>
      </c>
      <c r="C488" s="112" t="s">
        <v>449</v>
      </c>
      <c r="D488" s="112">
        <v>11</v>
      </c>
      <c r="E488" s="80">
        <v>1989</v>
      </c>
      <c r="F488" s="82">
        <f>I488+H488+G488</f>
        <v>8.088</v>
      </c>
      <c r="G488" s="82">
        <v>0.878</v>
      </c>
      <c r="H488" s="82">
        <v>1.76</v>
      </c>
      <c r="I488" s="82">
        <v>5.45</v>
      </c>
      <c r="J488" s="83">
        <v>649.02</v>
      </c>
      <c r="K488" s="82">
        <v>5.45</v>
      </c>
      <c r="L488" s="83">
        <v>649.02</v>
      </c>
      <c r="M488" s="84">
        <f t="shared" si="62"/>
        <v>0.008397275892884658</v>
      </c>
      <c r="N488" s="85">
        <v>236.3</v>
      </c>
      <c r="O488" s="156">
        <f t="shared" si="63"/>
        <v>1.9842762934886446</v>
      </c>
      <c r="P488" s="156">
        <f t="shared" si="64"/>
        <v>503.8365535730794</v>
      </c>
      <c r="Q488" s="168">
        <f t="shared" si="65"/>
        <v>119.05657760931867</v>
      </c>
    </row>
    <row r="489" spans="1:17" s="17" customFormat="1" ht="11.25">
      <c r="A489" s="190"/>
      <c r="B489" s="80" t="s">
        <v>599</v>
      </c>
      <c r="C489" s="81" t="s">
        <v>585</v>
      </c>
      <c r="D489" s="80">
        <v>47</v>
      </c>
      <c r="E489" s="80" t="s">
        <v>189</v>
      </c>
      <c r="F489" s="82">
        <v>21.653</v>
      </c>
      <c r="G489" s="82">
        <v>5.864862</v>
      </c>
      <c r="H489" s="82">
        <v>0</v>
      </c>
      <c r="I489" s="82">
        <v>15.788137</v>
      </c>
      <c r="J489" s="83">
        <v>1879.63</v>
      </c>
      <c r="K489" s="82">
        <f>+I489</f>
        <v>15.788137</v>
      </c>
      <c r="L489" s="83">
        <v>1879.63</v>
      </c>
      <c r="M489" s="84">
        <f t="shared" si="62"/>
        <v>0.0083995983252023</v>
      </c>
      <c r="N489" s="85">
        <v>269.557</v>
      </c>
      <c r="O489" s="156">
        <f t="shared" si="63"/>
        <v>2.2641705257465565</v>
      </c>
      <c r="P489" s="156">
        <f t="shared" si="64"/>
        <v>503.9758995121381</v>
      </c>
      <c r="Q489" s="168">
        <f t="shared" si="65"/>
        <v>135.85023154479342</v>
      </c>
    </row>
    <row r="490" spans="1:17" s="17" customFormat="1" ht="11.25">
      <c r="A490" s="190"/>
      <c r="B490" s="80" t="s">
        <v>308</v>
      </c>
      <c r="C490" s="81" t="s">
        <v>696</v>
      </c>
      <c r="D490" s="80">
        <v>8</v>
      </c>
      <c r="E490" s="80" t="s">
        <v>189</v>
      </c>
      <c r="F490" s="82">
        <f>G490+H490+I490</f>
        <v>4.504</v>
      </c>
      <c r="G490" s="82">
        <v>0.239</v>
      </c>
      <c r="H490" s="82">
        <v>1.28</v>
      </c>
      <c r="I490" s="82">
        <v>2.985</v>
      </c>
      <c r="J490" s="83">
        <v>354.78</v>
      </c>
      <c r="K490" s="82">
        <f>I490</f>
        <v>2.985</v>
      </c>
      <c r="L490" s="83">
        <f>J490</f>
        <v>354.78</v>
      </c>
      <c r="M490" s="84">
        <f t="shared" si="62"/>
        <v>0.00841366480635887</v>
      </c>
      <c r="N490" s="85">
        <v>334.3</v>
      </c>
      <c r="O490" s="156">
        <f t="shared" si="63"/>
        <v>2.81268814476577</v>
      </c>
      <c r="P490" s="156">
        <f t="shared" si="64"/>
        <v>504.8198883815322</v>
      </c>
      <c r="Q490" s="168">
        <f t="shared" si="65"/>
        <v>168.76128868594623</v>
      </c>
    </row>
    <row r="491" spans="1:17" s="17" customFormat="1" ht="11.25">
      <c r="A491" s="190"/>
      <c r="B491" s="80" t="s">
        <v>87</v>
      </c>
      <c r="C491" s="81" t="s">
        <v>62</v>
      </c>
      <c r="D491" s="80">
        <v>37</v>
      </c>
      <c r="E491" s="80">
        <v>1930</v>
      </c>
      <c r="F491" s="82">
        <v>26.9494</v>
      </c>
      <c r="G491" s="82">
        <v>6.2894</v>
      </c>
      <c r="H491" s="82">
        <v>0.37</v>
      </c>
      <c r="I491" s="82">
        <v>20.29</v>
      </c>
      <c r="J491" s="83">
        <v>2208.73</v>
      </c>
      <c r="K491" s="82">
        <v>17.4494</v>
      </c>
      <c r="L491" s="83">
        <v>2068.51</v>
      </c>
      <c r="M491" s="84">
        <f t="shared" si="62"/>
        <v>0.008435733934087822</v>
      </c>
      <c r="N491" s="85">
        <v>247.321</v>
      </c>
      <c r="O491" s="156">
        <f t="shared" si="63"/>
        <v>2.086334152312534</v>
      </c>
      <c r="P491" s="156">
        <f t="shared" si="64"/>
        <v>506.1440360452694</v>
      </c>
      <c r="Q491" s="168">
        <f t="shared" si="65"/>
        <v>125.18004913875207</v>
      </c>
    </row>
    <row r="492" spans="1:17" s="17" customFormat="1" ht="11.25">
      <c r="A492" s="190"/>
      <c r="B492" s="80" t="s">
        <v>183</v>
      </c>
      <c r="C492" s="81" t="s">
        <v>697</v>
      </c>
      <c r="D492" s="80">
        <v>25</v>
      </c>
      <c r="E492" s="80" t="s">
        <v>170</v>
      </c>
      <c r="F492" s="82">
        <f>SUM(G492,H492,I492)</f>
        <v>18.96</v>
      </c>
      <c r="G492" s="82">
        <v>3.523</v>
      </c>
      <c r="H492" s="82">
        <v>4</v>
      </c>
      <c r="I492" s="82">
        <v>11.437</v>
      </c>
      <c r="J492" s="83"/>
      <c r="K492" s="82">
        <f>I492</f>
        <v>11.437</v>
      </c>
      <c r="L492" s="83">
        <v>1350.24</v>
      </c>
      <c r="M492" s="84">
        <f t="shared" si="62"/>
        <v>0.008470346012560729</v>
      </c>
      <c r="N492" s="85">
        <v>238.819</v>
      </c>
      <c r="O492" s="156">
        <f t="shared" si="63"/>
        <v>2.0228795643737407</v>
      </c>
      <c r="P492" s="156">
        <f t="shared" si="64"/>
        <v>508.22076075364373</v>
      </c>
      <c r="Q492" s="168">
        <f t="shared" si="65"/>
        <v>121.37277386242444</v>
      </c>
    </row>
    <row r="493" spans="1:17" s="17" customFormat="1" ht="11.25">
      <c r="A493" s="190"/>
      <c r="B493" s="80" t="s">
        <v>599</v>
      </c>
      <c r="C493" s="81" t="s">
        <v>586</v>
      </c>
      <c r="D493" s="80">
        <v>22</v>
      </c>
      <c r="E493" s="80">
        <v>1981</v>
      </c>
      <c r="F493" s="82">
        <v>15.432</v>
      </c>
      <c r="G493" s="82">
        <v>1.994319</v>
      </c>
      <c r="H493" s="82">
        <v>3.52</v>
      </c>
      <c r="I493" s="82">
        <v>9.917682</v>
      </c>
      <c r="J493" s="83">
        <v>1167.51</v>
      </c>
      <c r="K493" s="82">
        <f>+I493</f>
        <v>9.917682</v>
      </c>
      <c r="L493" s="83">
        <v>1167.51</v>
      </c>
      <c r="M493" s="84">
        <f t="shared" si="62"/>
        <v>0.008494729809594778</v>
      </c>
      <c r="N493" s="85">
        <v>269.557</v>
      </c>
      <c r="O493" s="156">
        <f t="shared" si="63"/>
        <v>2.2898138832849395</v>
      </c>
      <c r="P493" s="156">
        <f t="shared" si="64"/>
        <v>509.68378857568666</v>
      </c>
      <c r="Q493" s="168">
        <f t="shared" si="65"/>
        <v>137.3888329970964</v>
      </c>
    </row>
    <row r="494" spans="1:17" s="17" customFormat="1" ht="11.25">
      <c r="A494" s="190"/>
      <c r="B494" s="80" t="s">
        <v>87</v>
      </c>
      <c r="C494" s="81" t="s">
        <v>63</v>
      </c>
      <c r="D494" s="80">
        <v>21</v>
      </c>
      <c r="E494" s="80">
        <v>1957</v>
      </c>
      <c r="F494" s="82">
        <v>15.2</v>
      </c>
      <c r="G494" s="82">
        <v>1.53</v>
      </c>
      <c r="H494" s="82">
        <v>1.87</v>
      </c>
      <c r="I494" s="82">
        <v>11.8</v>
      </c>
      <c r="J494" s="83">
        <v>1446.78</v>
      </c>
      <c r="K494" s="82">
        <v>9.676</v>
      </c>
      <c r="L494" s="83">
        <v>1137.41</v>
      </c>
      <c r="M494" s="84">
        <f t="shared" si="62"/>
        <v>0.008507046711388154</v>
      </c>
      <c r="N494" s="85">
        <v>247.321</v>
      </c>
      <c r="O494" s="156">
        <f t="shared" si="63"/>
        <v>2.1039712997072297</v>
      </c>
      <c r="P494" s="156">
        <f t="shared" si="64"/>
        <v>510.4228026832892</v>
      </c>
      <c r="Q494" s="168">
        <f t="shared" si="65"/>
        <v>126.23827798243376</v>
      </c>
    </row>
    <row r="495" spans="1:17" s="17" customFormat="1" ht="11.25">
      <c r="A495" s="190"/>
      <c r="B495" s="80" t="s">
        <v>362</v>
      </c>
      <c r="C495" s="81" t="s">
        <v>702</v>
      </c>
      <c r="D495" s="80">
        <v>32</v>
      </c>
      <c r="E495" s="80">
        <v>1961</v>
      </c>
      <c r="F495" s="82">
        <v>10.56</v>
      </c>
      <c r="G495" s="82">
        <v>0</v>
      </c>
      <c r="H495" s="82">
        <v>0</v>
      </c>
      <c r="I495" s="82">
        <v>10.56</v>
      </c>
      <c r="J495" s="83">
        <v>1239.43</v>
      </c>
      <c r="K495" s="82">
        <v>10.56</v>
      </c>
      <c r="L495" s="83">
        <v>1239.43</v>
      </c>
      <c r="M495" s="84">
        <f t="shared" si="62"/>
        <v>0.008520045504788491</v>
      </c>
      <c r="N495" s="85">
        <v>252.55</v>
      </c>
      <c r="O495" s="156">
        <f t="shared" si="63"/>
        <v>2.1517374922343335</v>
      </c>
      <c r="P495" s="156">
        <f t="shared" si="64"/>
        <v>511.20273028730946</v>
      </c>
      <c r="Q495" s="168">
        <f t="shared" si="65"/>
        <v>129.10424953406002</v>
      </c>
    </row>
    <row r="496" spans="1:17" s="17" customFormat="1" ht="11.25">
      <c r="A496" s="190"/>
      <c r="B496" s="80" t="s">
        <v>507</v>
      </c>
      <c r="C496" s="81" t="s">
        <v>498</v>
      </c>
      <c r="D496" s="80">
        <v>7</v>
      </c>
      <c r="E496" s="80">
        <v>1986</v>
      </c>
      <c r="F496" s="82">
        <f>SUM(G496+H496+I496)</f>
        <v>5.24488</v>
      </c>
      <c r="G496" s="82">
        <v>1.0198800000000001</v>
      </c>
      <c r="H496" s="82">
        <v>1.0198800000000001</v>
      </c>
      <c r="I496" s="82">
        <v>3.20512</v>
      </c>
      <c r="J496" s="83">
        <v>374.89</v>
      </c>
      <c r="K496" s="82">
        <v>3.20512</v>
      </c>
      <c r="L496" s="83">
        <v>374.89</v>
      </c>
      <c r="M496" s="84">
        <f t="shared" si="62"/>
        <v>0.008549494518392061</v>
      </c>
      <c r="N496" s="85">
        <v>242.96</v>
      </c>
      <c r="O496" s="156">
        <f t="shared" si="63"/>
        <v>2.0771851881885355</v>
      </c>
      <c r="P496" s="156">
        <f t="shared" si="64"/>
        <v>512.9696711035236</v>
      </c>
      <c r="Q496" s="168">
        <f t="shared" si="65"/>
        <v>124.63111129131211</v>
      </c>
    </row>
    <row r="497" spans="1:17" s="17" customFormat="1" ht="11.25">
      <c r="A497" s="190"/>
      <c r="B497" s="80" t="s">
        <v>507</v>
      </c>
      <c r="C497" s="81" t="s">
        <v>499</v>
      </c>
      <c r="D497" s="80">
        <v>76</v>
      </c>
      <c r="E497" s="80">
        <v>1976</v>
      </c>
      <c r="F497" s="82">
        <f>SUM(G497+H497+I497)</f>
        <v>26.496069000000002</v>
      </c>
      <c r="G497" s="82">
        <v>4.176069</v>
      </c>
      <c r="H497" s="82">
        <v>4.176069</v>
      </c>
      <c r="I497" s="82">
        <v>18.143931000000002</v>
      </c>
      <c r="J497" s="83">
        <v>2115.62</v>
      </c>
      <c r="K497" s="82">
        <v>18.143931000000002</v>
      </c>
      <c r="L497" s="83">
        <v>2115.62</v>
      </c>
      <c r="M497" s="84">
        <f t="shared" si="62"/>
        <v>0.008576176723608211</v>
      </c>
      <c r="N497" s="85">
        <v>242.96</v>
      </c>
      <c r="O497" s="156">
        <f t="shared" si="63"/>
        <v>2.0836678967678512</v>
      </c>
      <c r="P497" s="156">
        <f t="shared" si="64"/>
        <v>514.5706034164926</v>
      </c>
      <c r="Q497" s="168">
        <f t="shared" si="65"/>
        <v>125.02007380607105</v>
      </c>
    </row>
    <row r="498" spans="1:17" s="17" customFormat="1" ht="11.25">
      <c r="A498" s="190"/>
      <c r="B498" s="80" t="s">
        <v>507</v>
      </c>
      <c r="C498" s="81" t="s">
        <v>500</v>
      </c>
      <c r="D498" s="80">
        <v>55</v>
      </c>
      <c r="E498" s="80">
        <v>1981</v>
      </c>
      <c r="F498" s="82">
        <f>SUM(G498+H498+I498)</f>
        <v>21.579345</v>
      </c>
      <c r="G498" s="82">
        <v>3.409345</v>
      </c>
      <c r="H498" s="82">
        <v>3.409345</v>
      </c>
      <c r="I498" s="82">
        <v>14.760655</v>
      </c>
      <c r="J498" s="83">
        <v>1720.92</v>
      </c>
      <c r="K498" s="82">
        <v>14.760655</v>
      </c>
      <c r="L498" s="83">
        <v>1720.92</v>
      </c>
      <c r="M498" s="84">
        <f t="shared" si="62"/>
        <v>0.008577188364363247</v>
      </c>
      <c r="N498" s="85">
        <v>242.96</v>
      </c>
      <c r="O498" s="156">
        <f t="shared" si="63"/>
        <v>2.0839136850056947</v>
      </c>
      <c r="P498" s="156">
        <f t="shared" si="64"/>
        <v>514.6313018617949</v>
      </c>
      <c r="Q498" s="168">
        <f t="shared" si="65"/>
        <v>125.03482110034169</v>
      </c>
    </row>
    <row r="499" spans="1:17" s="17" customFormat="1" ht="11.25">
      <c r="A499" s="190"/>
      <c r="B499" s="80" t="s">
        <v>254</v>
      </c>
      <c r="C499" s="81" t="s">
        <v>248</v>
      </c>
      <c r="D499" s="109">
        <v>29</v>
      </c>
      <c r="E499" s="80" t="s">
        <v>189</v>
      </c>
      <c r="F499" s="82">
        <f>G499+H499+I499</f>
        <v>11.499999</v>
      </c>
      <c r="G499" s="82">
        <v>0.20522400000000002</v>
      </c>
      <c r="H499" s="82">
        <v>0.198716</v>
      </c>
      <c r="I499" s="82">
        <v>11.096059</v>
      </c>
      <c r="J499" s="83">
        <v>1288.78</v>
      </c>
      <c r="K499" s="82">
        <v>11.096059</v>
      </c>
      <c r="L499" s="83">
        <v>1288.78</v>
      </c>
      <c r="M499" s="84">
        <f t="shared" si="62"/>
        <v>0.00860973866757709</v>
      </c>
      <c r="N499" s="85">
        <v>234</v>
      </c>
      <c r="O499" s="156">
        <f t="shared" si="63"/>
        <v>2.014678848213039</v>
      </c>
      <c r="P499" s="156">
        <f t="shared" si="64"/>
        <v>516.5843200546254</v>
      </c>
      <c r="Q499" s="168">
        <f t="shared" si="65"/>
        <v>120.88073089278235</v>
      </c>
    </row>
    <row r="500" spans="1:17" s="17" customFormat="1" ht="11.25">
      <c r="A500" s="190"/>
      <c r="B500" s="80" t="s">
        <v>540</v>
      </c>
      <c r="C500" s="81" t="s">
        <v>525</v>
      </c>
      <c r="D500" s="80"/>
      <c r="E500" s="80">
        <v>1966</v>
      </c>
      <c r="F500" s="82">
        <v>26.575999</v>
      </c>
      <c r="G500" s="82">
        <v>2.9887</v>
      </c>
      <c r="H500" s="82">
        <v>7.2</v>
      </c>
      <c r="I500" s="82">
        <v>16.387299</v>
      </c>
      <c r="J500" s="83">
        <v>1900.48</v>
      </c>
      <c r="K500" s="82">
        <f>I500</f>
        <v>16.387299</v>
      </c>
      <c r="L500" s="83">
        <f>J500</f>
        <v>1900.48</v>
      </c>
      <c r="M500" s="84">
        <f t="shared" si="62"/>
        <v>0.00862271584020879</v>
      </c>
      <c r="N500" s="85">
        <v>213.53</v>
      </c>
      <c r="O500" s="156">
        <f t="shared" si="63"/>
        <v>1.8412085133597829</v>
      </c>
      <c r="P500" s="156">
        <f t="shared" si="64"/>
        <v>517.3629504125273</v>
      </c>
      <c r="Q500" s="168">
        <f t="shared" si="65"/>
        <v>110.47251080158696</v>
      </c>
    </row>
    <row r="501" spans="1:17" s="17" customFormat="1" ht="11.25">
      <c r="A501" s="190"/>
      <c r="B501" s="80" t="s">
        <v>183</v>
      </c>
      <c r="C501" s="81" t="s">
        <v>698</v>
      </c>
      <c r="D501" s="80">
        <v>10</v>
      </c>
      <c r="E501" s="80" t="s">
        <v>170</v>
      </c>
      <c r="F501" s="82">
        <f>SUM(G501,H501,I501)</f>
        <v>5.539</v>
      </c>
      <c r="G501" s="82">
        <v>0</v>
      </c>
      <c r="H501" s="82">
        <v>0</v>
      </c>
      <c r="I501" s="82">
        <v>5.539</v>
      </c>
      <c r="J501" s="83"/>
      <c r="K501" s="82">
        <f>I501</f>
        <v>5.539</v>
      </c>
      <c r="L501" s="83">
        <v>641.72</v>
      </c>
      <c r="M501" s="84">
        <f t="shared" si="62"/>
        <v>0.008631490369631614</v>
      </c>
      <c r="N501" s="85">
        <v>238.819</v>
      </c>
      <c r="O501" s="156">
        <f t="shared" si="63"/>
        <v>2.061363898585052</v>
      </c>
      <c r="P501" s="156">
        <f t="shared" si="64"/>
        <v>517.8894221778968</v>
      </c>
      <c r="Q501" s="168">
        <f t="shared" si="65"/>
        <v>123.68183391510313</v>
      </c>
    </row>
    <row r="502" spans="1:17" s="17" customFormat="1" ht="11.25">
      <c r="A502" s="190"/>
      <c r="B502" s="80" t="s">
        <v>286</v>
      </c>
      <c r="C502" s="96" t="s">
        <v>699</v>
      </c>
      <c r="D502" s="97">
        <v>48</v>
      </c>
      <c r="E502" s="97" t="s">
        <v>189</v>
      </c>
      <c r="F502" s="98">
        <v>27.01</v>
      </c>
      <c r="G502" s="98">
        <v>2.96</v>
      </c>
      <c r="H502" s="98">
        <v>7.44</v>
      </c>
      <c r="I502" s="98">
        <v>16.61</v>
      </c>
      <c r="J502" s="99">
        <v>1923.73</v>
      </c>
      <c r="K502" s="98">
        <v>16.61</v>
      </c>
      <c r="L502" s="99">
        <v>1923.73</v>
      </c>
      <c r="M502" s="100">
        <v>0.008634267802654218</v>
      </c>
      <c r="N502" s="95">
        <v>220.4</v>
      </c>
      <c r="O502" s="157">
        <v>1.90299262370499</v>
      </c>
      <c r="P502" s="157">
        <v>518.0560681592531</v>
      </c>
      <c r="Q502" s="169">
        <v>114.17955742229937</v>
      </c>
    </row>
    <row r="503" spans="1:17" s="17" customFormat="1" ht="11.25">
      <c r="A503" s="190"/>
      <c r="B503" s="80" t="s">
        <v>308</v>
      </c>
      <c r="C503" s="110" t="s">
        <v>700</v>
      </c>
      <c r="D503" s="80">
        <v>36</v>
      </c>
      <c r="E503" s="80" t="s">
        <v>189</v>
      </c>
      <c r="F503" s="82">
        <f>G503+H503+I503</f>
        <v>21.735</v>
      </c>
      <c r="G503" s="82">
        <v>2.669</v>
      </c>
      <c r="H503" s="82">
        <v>5.76</v>
      </c>
      <c r="I503" s="82">
        <v>13.306</v>
      </c>
      <c r="J503" s="83">
        <v>1540.77</v>
      </c>
      <c r="K503" s="82">
        <v>12.697</v>
      </c>
      <c r="L503" s="83">
        <v>1469.64</v>
      </c>
      <c r="M503" s="84">
        <f aca="true" t="shared" si="66" ref="M503:M509">K503/L503</f>
        <v>0.008639530769440134</v>
      </c>
      <c r="N503" s="85">
        <v>334.3</v>
      </c>
      <c r="O503" s="156">
        <f aca="true" t="shared" si="67" ref="O503:O509">M503*N503</f>
        <v>2.888195136223837</v>
      </c>
      <c r="P503" s="156">
        <f aca="true" t="shared" si="68" ref="P503:P509">M503*60*1000</f>
        <v>518.3718461664081</v>
      </c>
      <c r="Q503" s="168">
        <f aca="true" t="shared" si="69" ref="Q503:Q509">P503*N503/1000</f>
        <v>173.29170817343024</v>
      </c>
    </row>
    <row r="504" spans="1:17" s="17" customFormat="1" ht="11.25">
      <c r="A504" s="190"/>
      <c r="B504" s="80" t="s">
        <v>96</v>
      </c>
      <c r="C504" s="81" t="s">
        <v>701</v>
      </c>
      <c r="D504" s="80">
        <v>12</v>
      </c>
      <c r="E504" s="80" t="s">
        <v>88</v>
      </c>
      <c r="F504" s="82">
        <f>+G504+H504+I504</f>
        <v>4.579</v>
      </c>
      <c r="G504" s="82">
        <v>0</v>
      </c>
      <c r="H504" s="82">
        <v>0</v>
      </c>
      <c r="I504" s="82">
        <v>4.579</v>
      </c>
      <c r="J504" s="83">
        <v>528.36</v>
      </c>
      <c r="K504" s="82">
        <v>4.579</v>
      </c>
      <c r="L504" s="83">
        <v>528.36</v>
      </c>
      <c r="M504" s="84">
        <f t="shared" si="66"/>
        <v>0.008666439548792489</v>
      </c>
      <c r="N504" s="85">
        <v>250.373</v>
      </c>
      <c r="O504" s="156">
        <f t="shared" si="67"/>
        <v>2.1698424691498217</v>
      </c>
      <c r="P504" s="156">
        <f t="shared" si="68"/>
        <v>519.9863729275494</v>
      </c>
      <c r="Q504" s="168">
        <f t="shared" si="69"/>
        <v>130.1905481489893</v>
      </c>
    </row>
    <row r="505" spans="1:17" s="17" customFormat="1" ht="11.25">
      <c r="A505" s="190"/>
      <c r="B505" s="80" t="s">
        <v>507</v>
      </c>
      <c r="C505" s="81" t="s">
        <v>501</v>
      </c>
      <c r="D505" s="80">
        <v>24</v>
      </c>
      <c r="E505" s="80">
        <v>1990</v>
      </c>
      <c r="F505" s="82">
        <f>SUM(G505+H505+I505)</f>
        <v>15.608020000000002</v>
      </c>
      <c r="G505" s="82">
        <v>2.6630200000000004</v>
      </c>
      <c r="H505" s="82">
        <v>2.6630200000000004</v>
      </c>
      <c r="I505" s="82">
        <v>10.28198</v>
      </c>
      <c r="J505" s="83">
        <v>1184.83</v>
      </c>
      <c r="K505" s="82">
        <v>10.28198</v>
      </c>
      <c r="L505" s="83">
        <v>1184.83</v>
      </c>
      <c r="M505" s="84">
        <f t="shared" si="66"/>
        <v>0.008678021319514194</v>
      </c>
      <c r="N505" s="85">
        <v>242.96</v>
      </c>
      <c r="O505" s="156">
        <f t="shared" si="67"/>
        <v>2.1084120597891687</v>
      </c>
      <c r="P505" s="156">
        <f t="shared" si="68"/>
        <v>520.6812791708516</v>
      </c>
      <c r="Q505" s="168">
        <f t="shared" si="69"/>
        <v>126.50472358735009</v>
      </c>
    </row>
    <row r="506" spans="1:17" s="17" customFormat="1" ht="11.25">
      <c r="A506" s="190"/>
      <c r="B506" s="80" t="s">
        <v>599</v>
      </c>
      <c r="C506" s="81" t="s">
        <v>587</v>
      </c>
      <c r="D506" s="80">
        <v>24</v>
      </c>
      <c r="E506" s="80">
        <v>1959</v>
      </c>
      <c r="F506" s="82">
        <v>15.384</v>
      </c>
      <c r="G506" s="82">
        <v>3.910909</v>
      </c>
      <c r="H506" s="82">
        <v>0</v>
      </c>
      <c r="I506" s="82">
        <v>11.47309</v>
      </c>
      <c r="J506" s="83">
        <v>1321.74</v>
      </c>
      <c r="K506" s="82">
        <f>+I506</f>
        <v>11.47309</v>
      </c>
      <c r="L506" s="83">
        <v>1321.74</v>
      </c>
      <c r="M506" s="84">
        <f t="shared" si="66"/>
        <v>0.008680292644544313</v>
      </c>
      <c r="N506" s="85">
        <v>269.557</v>
      </c>
      <c r="O506" s="156">
        <f t="shared" si="67"/>
        <v>2.3398336443854313</v>
      </c>
      <c r="P506" s="156">
        <f t="shared" si="68"/>
        <v>520.8175586726587</v>
      </c>
      <c r="Q506" s="168">
        <f t="shared" si="69"/>
        <v>140.39001866312586</v>
      </c>
    </row>
    <row r="507" spans="1:17" s="17" customFormat="1" ht="11.25">
      <c r="A507" s="190"/>
      <c r="B507" s="80" t="s">
        <v>386</v>
      </c>
      <c r="C507" s="81" t="s">
        <v>758</v>
      </c>
      <c r="D507" s="80">
        <v>40</v>
      </c>
      <c r="E507" s="80" t="s">
        <v>189</v>
      </c>
      <c r="F507" s="82">
        <f>G507+H507+I507</f>
        <v>29.2547</v>
      </c>
      <c r="G507" s="82">
        <v>4.1917</v>
      </c>
      <c r="H507" s="82">
        <v>6.4</v>
      </c>
      <c r="I507" s="82">
        <v>18.663</v>
      </c>
      <c r="J507" s="83">
        <v>2146.15</v>
      </c>
      <c r="K507" s="82">
        <v>18.6633</v>
      </c>
      <c r="L507" s="83">
        <v>2146.15</v>
      </c>
      <c r="M507" s="84">
        <f t="shared" si="66"/>
        <v>0.008696176874868951</v>
      </c>
      <c r="N507" s="85">
        <v>169.5</v>
      </c>
      <c r="O507" s="156">
        <f t="shared" si="67"/>
        <v>1.4740019802902873</v>
      </c>
      <c r="P507" s="156">
        <f t="shared" si="68"/>
        <v>521.770612492137</v>
      </c>
      <c r="Q507" s="168">
        <f t="shared" si="69"/>
        <v>88.44011881741723</v>
      </c>
    </row>
    <row r="508" spans="1:17" s="17" customFormat="1" ht="11.25">
      <c r="A508" s="190"/>
      <c r="B508" s="80" t="s">
        <v>386</v>
      </c>
      <c r="C508" s="81" t="s">
        <v>759</v>
      </c>
      <c r="D508" s="80">
        <v>33</v>
      </c>
      <c r="E508" s="80" t="s">
        <v>189</v>
      </c>
      <c r="F508" s="82">
        <f>G508+H508+I508</f>
        <v>19.1159</v>
      </c>
      <c r="G508" s="82">
        <v>3.6023</v>
      </c>
      <c r="H508" s="82">
        <v>5.28</v>
      </c>
      <c r="I508" s="82">
        <v>10.2336</v>
      </c>
      <c r="J508" s="83">
        <v>1174.46</v>
      </c>
      <c r="K508" s="82">
        <v>10.2336</v>
      </c>
      <c r="L508" s="83">
        <v>1174.46</v>
      </c>
      <c r="M508" s="84">
        <f t="shared" si="66"/>
        <v>0.008713451288251621</v>
      </c>
      <c r="N508" s="85">
        <v>169.5</v>
      </c>
      <c r="O508" s="156">
        <f t="shared" si="67"/>
        <v>1.4769299933586497</v>
      </c>
      <c r="P508" s="156">
        <f t="shared" si="68"/>
        <v>522.8070772950972</v>
      </c>
      <c r="Q508" s="168">
        <f t="shared" si="69"/>
        <v>88.61579960151897</v>
      </c>
    </row>
    <row r="509" spans="1:17" s="17" customFormat="1" ht="11.25">
      <c r="A509" s="190"/>
      <c r="B509" s="80" t="s">
        <v>362</v>
      </c>
      <c r="C509" s="81" t="s">
        <v>760</v>
      </c>
      <c r="D509" s="80">
        <v>59</v>
      </c>
      <c r="E509" s="80">
        <v>1963</v>
      </c>
      <c r="F509" s="82">
        <v>25.786</v>
      </c>
      <c r="G509" s="82">
        <v>4.503</v>
      </c>
      <c r="H509" s="82">
        <v>0.59</v>
      </c>
      <c r="I509" s="82">
        <v>20.693</v>
      </c>
      <c r="J509" s="83">
        <v>2372.11</v>
      </c>
      <c r="K509" s="82">
        <v>20.354</v>
      </c>
      <c r="L509" s="83">
        <v>2333.21</v>
      </c>
      <c r="M509" s="84">
        <f t="shared" si="66"/>
        <v>0.008723603961923702</v>
      </c>
      <c r="N509" s="85">
        <v>252.55</v>
      </c>
      <c r="O509" s="156">
        <f t="shared" si="67"/>
        <v>2.2031461805838313</v>
      </c>
      <c r="P509" s="156">
        <f t="shared" si="68"/>
        <v>523.4162377154221</v>
      </c>
      <c r="Q509" s="168">
        <f t="shared" si="69"/>
        <v>132.18877083502986</v>
      </c>
    </row>
    <row r="510" spans="1:17" s="17" customFormat="1" ht="11.25">
      <c r="A510" s="190"/>
      <c r="B510" s="80" t="s">
        <v>286</v>
      </c>
      <c r="C510" s="96" t="s">
        <v>761</v>
      </c>
      <c r="D510" s="97">
        <v>23</v>
      </c>
      <c r="E510" s="97" t="s">
        <v>189</v>
      </c>
      <c r="F510" s="98">
        <v>16.21</v>
      </c>
      <c r="G510" s="98">
        <v>2.55</v>
      </c>
      <c r="H510" s="98">
        <v>3.52</v>
      </c>
      <c r="I510" s="98">
        <v>10.14</v>
      </c>
      <c r="J510" s="99">
        <v>1161.36</v>
      </c>
      <c r="K510" s="98">
        <v>10.14</v>
      </c>
      <c r="L510" s="99">
        <v>1161.36</v>
      </c>
      <c r="M510" s="100">
        <v>0.008731142798098782</v>
      </c>
      <c r="N510" s="95">
        <v>220.4</v>
      </c>
      <c r="O510" s="157">
        <v>1.9243438727009716</v>
      </c>
      <c r="P510" s="157">
        <v>523.868567885927</v>
      </c>
      <c r="Q510" s="169">
        <v>115.4606323620583</v>
      </c>
    </row>
    <row r="511" spans="1:17" s="17" customFormat="1" ht="11.25">
      <c r="A511" s="190"/>
      <c r="B511" s="80" t="s">
        <v>183</v>
      </c>
      <c r="C511" s="81" t="s">
        <v>762</v>
      </c>
      <c r="D511" s="80">
        <v>55</v>
      </c>
      <c r="E511" s="80" t="s">
        <v>170</v>
      </c>
      <c r="F511" s="82">
        <f>SUM(G511,H511,I511)</f>
        <v>38.231</v>
      </c>
      <c r="G511" s="82">
        <v>5.77</v>
      </c>
      <c r="H511" s="82">
        <v>8.8</v>
      </c>
      <c r="I511" s="82">
        <v>23.661</v>
      </c>
      <c r="J511" s="83"/>
      <c r="K511" s="82">
        <f>I511</f>
        <v>23.661</v>
      </c>
      <c r="L511" s="83">
        <v>2709.88</v>
      </c>
      <c r="M511" s="84">
        <f aca="true" t="shared" si="70" ref="M511:M551">K511/L511</f>
        <v>0.008731382939465954</v>
      </c>
      <c r="N511" s="85">
        <v>238.819</v>
      </c>
      <c r="O511" s="156">
        <f aca="true" t="shared" si="71" ref="O511:O551">M511*N511</f>
        <v>2.0852201422203196</v>
      </c>
      <c r="P511" s="156">
        <f aca="true" t="shared" si="72" ref="P511:P551">M511*60*1000</f>
        <v>523.8829763679572</v>
      </c>
      <c r="Q511" s="168">
        <f aca="true" t="shared" si="73" ref="Q511:Q551">P511*N511/1000</f>
        <v>125.11320853321917</v>
      </c>
    </row>
    <row r="512" spans="1:17" s="17" customFormat="1" ht="11.25">
      <c r="A512" s="190"/>
      <c r="B512" s="80" t="s">
        <v>308</v>
      </c>
      <c r="C512" s="81" t="s">
        <v>763</v>
      </c>
      <c r="D512" s="80">
        <v>8</v>
      </c>
      <c r="E512" s="80" t="s">
        <v>189</v>
      </c>
      <c r="F512" s="82">
        <f>G512+H512+I512</f>
        <v>4.806</v>
      </c>
      <c r="G512" s="82">
        <v>0.33</v>
      </c>
      <c r="H512" s="82">
        <v>1.28</v>
      </c>
      <c r="I512" s="82">
        <v>3.196</v>
      </c>
      <c r="J512" s="83">
        <v>364.99</v>
      </c>
      <c r="K512" s="82">
        <v>2.77</v>
      </c>
      <c r="L512" s="83">
        <v>316.21</v>
      </c>
      <c r="M512" s="84">
        <f t="shared" si="70"/>
        <v>0.008760001264982133</v>
      </c>
      <c r="N512" s="85">
        <v>334.3</v>
      </c>
      <c r="O512" s="156">
        <f t="shared" si="71"/>
        <v>2.9284684228835274</v>
      </c>
      <c r="P512" s="156">
        <f t="shared" si="72"/>
        <v>525.600075898928</v>
      </c>
      <c r="Q512" s="168">
        <f t="shared" si="73"/>
        <v>175.70810537301165</v>
      </c>
    </row>
    <row r="513" spans="1:17" s="17" customFormat="1" ht="11.25">
      <c r="A513" s="190"/>
      <c r="B513" s="80" t="s">
        <v>254</v>
      </c>
      <c r="C513" s="81" t="s">
        <v>764</v>
      </c>
      <c r="D513" s="109">
        <v>12</v>
      </c>
      <c r="E513" s="80" t="s">
        <v>189</v>
      </c>
      <c r="F513" s="82">
        <f>G513+H513+I513</f>
        <v>5.399999</v>
      </c>
      <c r="G513" s="82">
        <v>0.051</v>
      </c>
      <c r="H513" s="82">
        <v>0.085164</v>
      </c>
      <c r="I513" s="82">
        <v>5.263835</v>
      </c>
      <c r="J513" s="83">
        <v>600.89</v>
      </c>
      <c r="K513" s="82">
        <v>5.263835</v>
      </c>
      <c r="L513" s="83">
        <v>600.89</v>
      </c>
      <c r="M513" s="84">
        <f t="shared" si="70"/>
        <v>0.008760064238046898</v>
      </c>
      <c r="N513" s="85">
        <v>234</v>
      </c>
      <c r="O513" s="156">
        <f t="shared" si="71"/>
        <v>2.049855031702974</v>
      </c>
      <c r="P513" s="156">
        <f t="shared" si="72"/>
        <v>525.6038542828138</v>
      </c>
      <c r="Q513" s="168">
        <f t="shared" si="73"/>
        <v>122.99130190217842</v>
      </c>
    </row>
    <row r="514" spans="1:17" s="17" customFormat="1" ht="11.25">
      <c r="A514" s="190"/>
      <c r="B514" s="80" t="s">
        <v>624</v>
      </c>
      <c r="C514" s="81" t="s">
        <v>618</v>
      </c>
      <c r="D514" s="80">
        <v>20</v>
      </c>
      <c r="E514" s="80" t="s">
        <v>189</v>
      </c>
      <c r="F514" s="82">
        <f>G514+H514+I514</f>
        <v>15.959</v>
      </c>
      <c r="G514" s="82">
        <v>3.06</v>
      </c>
      <c r="H514" s="82">
        <v>3.261</v>
      </c>
      <c r="I514" s="82">
        <v>9.638</v>
      </c>
      <c r="J514" s="83">
        <v>1100.23</v>
      </c>
      <c r="K514" s="82">
        <v>9.639</v>
      </c>
      <c r="L514" s="83">
        <v>1100.23</v>
      </c>
      <c r="M514" s="84">
        <f t="shared" si="70"/>
        <v>0.008760895449133362</v>
      </c>
      <c r="N514" s="85">
        <v>201.98</v>
      </c>
      <c r="O514" s="156">
        <f t="shared" si="71"/>
        <v>1.7695256628159564</v>
      </c>
      <c r="P514" s="156">
        <f t="shared" si="72"/>
        <v>525.6537269480017</v>
      </c>
      <c r="Q514" s="168">
        <f t="shared" si="73"/>
        <v>106.17153976895737</v>
      </c>
    </row>
    <row r="515" spans="1:17" s="17" customFormat="1" ht="11.25">
      <c r="A515" s="190"/>
      <c r="B515" s="80" t="s">
        <v>332</v>
      </c>
      <c r="C515" s="81" t="s">
        <v>351</v>
      </c>
      <c r="D515" s="80">
        <v>55</v>
      </c>
      <c r="E515" s="80">
        <v>1984</v>
      </c>
      <c r="F515" s="82">
        <v>37.195</v>
      </c>
      <c r="G515" s="82">
        <v>4.598</v>
      </c>
      <c r="H515" s="82">
        <v>8.8</v>
      </c>
      <c r="I515" s="82">
        <v>23.797</v>
      </c>
      <c r="J515" s="83">
        <v>2660.67</v>
      </c>
      <c r="K515" s="82">
        <v>23.368</v>
      </c>
      <c r="L515" s="83">
        <v>2660.67</v>
      </c>
      <c r="M515" s="84">
        <f t="shared" si="70"/>
        <v>0.008782750209533688</v>
      </c>
      <c r="N515" s="85">
        <v>280.675</v>
      </c>
      <c r="O515" s="156">
        <f t="shared" si="71"/>
        <v>2.465098415060868</v>
      </c>
      <c r="P515" s="156">
        <f t="shared" si="72"/>
        <v>526.9650125720214</v>
      </c>
      <c r="Q515" s="168">
        <f t="shared" si="73"/>
        <v>147.9059049036521</v>
      </c>
    </row>
    <row r="516" spans="1:17" s="17" customFormat="1" ht="11.25">
      <c r="A516" s="190"/>
      <c r="B516" s="80" t="s">
        <v>507</v>
      </c>
      <c r="C516" s="81" t="s">
        <v>502</v>
      </c>
      <c r="D516" s="80">
        <v>149</v>
      </c>
      <c r="E516" s="80" t="s">
        <v>189</v>
      </c>
      <c r="F516" s="82">
        <f>SUM(G516+H516+I516)</f>
        <v>54.10734000000001</v>
      </c>
      <c r="G516" s="82">
        <v>8.44234</v>
      </c>
      <c r="H516" s="82">
        <v>8.44234</v>
      </c>
      <c r="I516" s="82">
        <v>37.222660000000005</v>
      </c>
      <c r="J516" s="83">
        <v>4236.22</v>
      </c>
      <c r="K516" s="82">
        <v>37.222660000000005</v>
      </c>
      <c r="L516" s="83">
        <v>4236.22</v>
      </c>
      <c r="M516" s="84">
        <f t="shared" si="70"/>
        <v>0.00878676272714826</v>
      </c>
      <c r="N516" s="85">
        <v>242.96</v>
      </c>
      <c r="O516" s="156">
        <f t="shared" si="71"/>
        <v>2.134831872187941</v>
      </c>
      <c r="P516" s="156">
        <f t="shared" si="72"/>
        <v>527.2057636288956</v>
      </c>
      <c r="Q516" s="168">
        <f t="shared" si="73"/>
        <v>128.08991233127648</v>
      </c>
    </row>
    <row r="517" spans="1:17" s="17" customFormat="1" ht="11.25">
      <c r="A517" s="190"/>
      <c r="B517" s="80" t="s">
        <v>332</v>
      </c>
      <c r="C517" s="81" t="s">
        <v>350</v>
      </c>
      <c r="D517" s="80">
        <v>12</v>
      </c>
      <c r="E517" s="80">
        <v>1963</v>
      </c>
      <c r="F517" s="82">
        <v>7.844</v>
      </c>
      <c r="G517" s="82">
        <v>1.194</v>
      </c>
      <c r="H517" s="82">
        <v>1.92</v>
      </c>
      <c r="I517" s="82">
        <v>4.73</v>
      </c>
      <c r="J517" s="83">
        <v>538.22</v>
      </c>
      <c r="K517" s="82">
        <v>4.371</v>
      </c>
      <c r="L517" s="83">
        <v>497.34</v>
      </c>
      <c r="M517" s="84">
        <f t="shared" si="70"/>
        <v>0.008788756182892992</v>
      </c>
      <c r="N517" s="85">
        <v>280.675</v>
      </c>
      <c r="O517" s="156">
        <f t="shared" si="71"/>
        <v>2.466784141633491</v>
      </c>
      <c r="P517" s="156">
        <f t="shared" si="72"/>
        <v>527.3253709735795</v>
      </c>
      <c r="Q517" s="168">
        <f t="shared" si="73"/>
        <v>148.00704849800945</v>
      </c>
    </row>
    <row r="518" spans="1:17" s="17" customFormat="1" ht="11.25">
      <c r="A518" s="190"/>
      <c r="B518" s="80" t="s">
        <v>254</v>
      </c>
      <c r="C518" s="81" t="s">
        <v>765</v>
      </c>
      <c r="D518" s="109">
        <v>20</v>
      </c>
      <c r="E518" s="80" t="s">
        <v>189</v>
      </c>
      <c r="F518" s="82">
        <f>G518+H518+I518</f>
        <v>11.999999</v>
      </c>
      <c r="G518" s="82">
        <v>0.306</v>
      </c>
      <c r="H518" s="82">
        <v>2.214186</v>
      </c>
      <c r="I518" s="82">
        <v>9.479813</v>
      </c>
      <c r="J518" s="83">
        <v>1076.74</v>
      </c>
      <c r="K518" s="82">
        <v>9.479813</v>
      </c>
      <c r="L518" s="83">
        <v>1076.74</v>
      </c>
      <c r="M518" s="84">
        <f t="shared" si="70"/>
        <v>0.008804180210635807</v>
      </c>
      <c r="N518" s="85">
        <v>234</v>
      </c>
      <c r="O518" s="156">
        <f t="shared" si="71"/>
        <v>2.060178169288779</v>
      </c>
      <c r="P518" s="156">
        <f t="shared" si="72"/>
        <v>528.2508126381484</v>
      </c>
      <c r="Q518" s="168">
        <f t="shared" si="73"/>
        <v>123.61069015732674</v>
      </c>
    </row>
    <row r="519" spans="1:17" s="17" customFormat="1" ht="11.25">
      <c r="A519" s="190"/>
      <c r="B519" s="80" t="s">
        <v>87</v>
      </c>
      <c r="C519" s="81" t="s">
        <v>64</v>
      </c>
      <c r="D519" s="80">
        <v>14</v>
      </c>
      <c r="E519" s="80">
        <v>1960</v>
      </c>
      <c r="F519" s="82">
        <v>6.3435</v>
      </c>
      <c r="G519" s="82">
        <v>2.4235</v>
      </c>
      <c r="H519" s="82"/>
      <c r="I519" s="82">
        <v>3.92</v>
      </c>
      <c r="J519" s="83">
        <v>444.73</v>
      </c>
      <c r="K519" s="82">
        <v>3.92</v>
      </c>
      <c r="L519" s="83">
        <v>444.73</v>
      </c>
      <c r="M519" s="84">
        <f t="shared" si="70"/>
        <v>0.008814336788613316</v>
      </c>
      <c r="N519" s="85">
        <v>247.321</v>
      </c>
      <c r="O519" s="156">
        <f t="shared" si="71"/>
        <v>2.179970588896634</v>
      </c>
      <c r="P519" s="156">
        <f t="shared" si="72"/>
        <v>528.8602073167989</v>
      </c>
      <c r="Q519" s="168">
        <f t="shared" si="73"/>
        <v>130.798235333798</v>
      </c>
    </row>
    <row r="520" spans="1:17" s="17" customFormat="1" ht="11.25">
      <c r="A520" s="190"/>
      <c r="B520" s="80" t="s">
        <v>507</v>
      </c>
      <c r="C520" s="81" t="s">
        <v>503</v>
      </c>
      <c r="D520" s="80">
        <v>74</v>
      </c>
      <c r="E520" s="80">
        <v>1982</v>
      </c>
      <c r="F520" s="82">
        <f>SUM(G520+H520+I520)</f>
        <v>27.41482</v>
      </c>
      <c r="G520" s="82">
        <v>4.36282</v>
      </c>
      <c r="H520" s="82">
        <v>4.36282</v>
      </c>
      <c r="I520" s="82">
        <v>18.68918</v>
      </c>
      <c r="J520" s="83">
        <v>2117.32</v>
      </c>
      <c r="K520" s="82">
        <v>18.68918</v>
      </c>
      <c r="L520" s="83">
        <v>2117.32</v>
      </c>
      <c r="M520" s="84">
        <f t="shared" si="70"/>
        <v>0.008826809362779362</v>
      </c>
      <c r="N520" s="85">
        <v>242.96</v>
      </c>
      <c r="O520" s="156">
        <f t="shared" si="71"/>
        <v>2.1445616027808736</v>
      </c>
      <c r="P520" s="156">
        <f t="shared" si="72"/>
        <v>529.6085617667618</v>
      </c>
      <c r="Q520" s="168">
        <f t="shared" si="73"/>
        <v>128.67369616685244</v>
      </c>
    </row>
    <row r="521" spans="1:17" s="17" customFormat="1" ht="11.25">
      <c r="A521" s="190"/>
      <c r="B521" s="80" t="s">
        <v>107</v>
      </c>
      <c r="C521" s="81" t="s">
        <v>102</v>
      </c>
      <c r="D521" s="80">
        <v>44</v>
      </c>
      <c r="E521" s="80">
        <v>1968</v>
      </c>
      <c r="F521" s="82">
        <f>G521+H521+I521</f>
        <v>26.728008000000003</v>
      </c>
      <c r="G521" s="82">
        <v>2.446354</v>
      </c>
      <c r="H521" s="82">
        <v>7.04</v>
      </c>
      <c r="I521" s="82">
        <v>17.241654</v>
      </c>
      <c r="J521" s="83">
        <v>1949.19</v>
      </c>
      <c r="K521" s="82">
        <f>I521</f>
        <v>17.241654</v>
      </c>
      <c r="L521" s="83">
        <f>J521</f>
        <v>1949.19</v>
      </c>
      <c r="M521" s="84">
        <f t="shared" si="70"/>
        <v>0.00884554815077032</v>
      </c>
      <c r="N521" s="85">
        <f>N520</f>
        <v>242.96</v>
      </c>
      <c r="O521" s="156">
        <f t="shared" si="71"/>
        <v>2.149114378711157</v>
      </c>
      <c r="P521" s="156">
        <f t="shared" si="72"/>
        <v>530.7328890462192</v>
      </c>
      <c r="Q521" s="168">
        <f t="shared" si="73"/>
        <v>128.9468627226694</v>
      </c>
    </row>
    <row r="522" spans="1:17" s="17" customFormat="1" ht="11.25">
      <c r="A522" s="190"/>
      <c r="B522" s="80" t="s">
        <v>599</v>
      </c>
      <c r="C522" s="81" t="s">
        <v>588</v>
      </c>
      <c r="D522" s="80">
        <v>25</v>
      </c>
      <c r="E522" s="80">
        <v>1940</v>
      </c>
      <c r="F522" s="82">
        <v>20.707</v>
      </c>
      <c r="G522" s="82">
        <v>3.523662</v>
      </c>
      <c r="H522" s="82">
        <v>3.52</v>
      </c>
      <c r="I522" s="82">
        <v>13.663338</v>
      </c>
      <c r="J522" s="83">
        <v>1544.26</v>
      </c>
      <c r="K522" s="82">
        <f>+I522</f>
        <v>13.663338</v>
      </c>
      <c r="L522" s="83">
        <v>1544.26</v>
      </c>
      <c r="M522" s="84">
        <f t="shared" si="70"/>
        <v>0.008847822257909936</v>
      </c>
      <c r="N522" s="85">
        <v>269.557</v>
      </c>
      <c r="O522" s="156">
        <f t="shared" si="71"/>
        <v>2.384992424375429</v>
      </c>
      <c r="P522" s="156">
        <f t="shared" si="72"/>
        <v>530.8693354745961</v>
      </c>
      <c r="Q522" s="168">
        <f t="shared" si="73"/>
        <v>143.09954546252573</v>
      </c>
    </row>
    <row r="523" spans="1:17" s="17" customFormat="1" ht="11.25">
      <c r="A523" s="190"/>
      <c r="B523" s="80" t="s">
        <v>87</v>
      </c>
      <c r="C523" s="81" t="s">
        <v>55</v>
      </c>
      <c r="D523" s="80">
        <v>32</v>
      </c>
      <c r="E523" s="80">
        <v>1962</v>
      </c>
      <c r="F523" s="82">
        <v>13.4821</v>
      </c>
      <c r="G523" s="82">
        <v>2.3099</v>
      </c>
      <c r="H523" s="82">
        <v>0.32</v>
      </c>
      <c r="I523" s="82">
        <v>10.8522</v>
      </c>
      <c r="J523" s="83">
        <v>1225.88</v>
      </c>
      <c r="K523" s="82">
        <v>10.8522</v>
      </c>
      <c r="L523" s="83">
        <v>1225.88</v>
      </c>
      <c r="M523" s="84">
        <f t="shared" si="70"/>
        <v>0.008852579371553496</v>
      </c>
      <c r="N523" s="85">
        <v>247.321</v>
      </c>
      <c r="O523" s="156">
        <f t="shared" si="71"/>
        <v>2.1894287827519823</v>
      </c>
      <c r="P523" s="156">
        <f t="shared" si="72"/>
        <v>531.1547622932098</v>
      </c>
      <c r="Q523" s="168">
        <f t="shared" si="73"/>
        <v>131.36572696511897</v>
      </c>
    </row>
    <row r="524" spans="1:17" s="17" customFormat="1" ht="11.25">
      <c r="A524" s="190"/>
      <c r="B524" s="80" t="s">
        <v>87</v>
      </c>
      <c r="C524" s="81" t="s">
        <v>46</v>
      </c>
      <c r="D524" s="80">
        <v>24</v>
      </c>
      <c r="E524" s="80">
        <v>1954</v>
      </c>
      <c r="F524" s="82">
        <v>20.5721</v>
      </c>
      <c r="G524" s="82">
        <v>5.2272</v>
      </c>
      <c r="H524" s="82">
        <v>2.27</v>
      </c>
      <c r="I524" s="82">
        <v>13.0749</v>
      </c>
      <c r="J524" s="83">
        <v>1313.67</v>
      </c>
      <c r="K524" s="82">
        <v>11.2444</v>
      </c>
      <c r="L524" s="83">
        <v>1266.43</v>
      </c>
      <c r="M524" s="84">
        <f t="shared" si="70"/>
        <v>0.008878816831565897</v>
      </c>
      <c r="N524" s="85">
        <v>247.321</v>
      </c>
      <c r="O524" s="156">
        <f t="shared" si="71"/>
        <v>2.195917857599709</v>
      </c>
      <c r="P524" s="156">
        <f t="shared" si="72"/>
        <v>532.7290098939538</v>
      </c>
      <c r="Q524" s="168">
        <f t="shared" si="73"/>
        <v>131.75507145598257</v>
      </c>
    </row>
    <row r="525" spans="1:17" s="17" customFormat="1" ht="11.25">
      <c r="A525" s="190"/>
      <c r="B525" s="80" t="s">
        <v>163</v>
      </c>
      <c r="C525" s="107" t="s">
        <v>144</v>
      </c>
      <c r="D525" s="90">
        <v>36</v>
      </c>
      <c r="E525" s="90">
        <v>1983</v>
      </c>
      <c r="F525" s="82">
        <f>G525+H525+I525</f>
        <v>32.037000000000006</v>
      </c>
      <c r="G525" s="82">
        <v>4.896</v>
      </c>
      <c r="H525" s="82">
        <v>8.64</v>
      </c>
      <c r="I525" s="82">
        <v>18.501</v>
      </c>
      <c r="J525" s="83">
        <v>2073.32</v>
      </c>
      <c r="K525" s="82">
        <v>18.501</v>
      </c>
      <c r="L525" s="83">
        <v>2073.3</v>
      </c>
      <c r="M525" s="84">
        <f t="shared" si="70"/>
        <v>0.008923455361018665</v>
      </c>
      <c r="N525" s="85">
        <v>220.9</v>
      </c>
      <c r="O525" s="156">
        <f t="shared" si="71"/>
        <v>1.971191289249023</v>
      </c>
      <c r="P525" s="156">
        <f t="shared" si="72"/>
        <v>535.4073216611199</v>
      </c>
      <c r="Q525" s="168">
        <f t="shared" si="73"/>
        <v>118.2714773549414</v>
      </c>
    </row>
    <row r="526" spans="1:17" s="17" customFormat="1" ht="11.25">
      <c r="A526" s="190"/>
      <c r="B526" s="80" t="s">
        <v>386</v>
      </c>
      <c r="C526" s="81" t="s">
        <v>766</v>
      </c>
      <c r="D526" s="80">
        <v>20</v>
      </c>
      <c r="E526" s="80" t="s">
        <v>189</v>
      </c>
      <c r="F526" s="82">
        <f>G526+H526+I526</f>
        <v>14.770000000000001</v>
      </c>
      <c r="G526" s="82">
        <v>1.9103</v>
      </c>
      <c r="H526" s="82">
        <v>3.2</v>
      </c>
      <c r="I526" s="82">
        <v>9.6597</v>
      </c>
      <c r="J526" s="83">
        <v>1079.99</v>
      </c>
      <c r="K526" s="82">
        <v>9.6597</v>
      </c>
      <c r="L526" s="83">
        <v>1079.99</v>
      </c>
      <c r="M526" s="84">
        <f t="shared" si="70"/>
        <v>0.008944249483791517</v>
      </c>
      <c r="N526" s="85">
        <v>169.5</v>
      </c>
      <c r="O526" s="156">
        <f t="shared" si="71"/>
        <v>1.516050287502662</v>
      </c>
      <c r="P526" s="156">
        <f t="shared" si="72"/>
        <v>536.654969027491</v>
      </c>
      <c r="Q526" s="168">
        <f t="shared" si="73"/>
        <v>90.96301725015972</v>
      </c>
    </row>
    <row r="527" spans="1:17" s="17" customFormat="1" ht="11.25">
      <c r="A527" s="190"/>
      <c r="B527" s="80" t="s">
        <v>254</v>
      </c>
      <c r="C527" s="81" t="s">
        <v>249</v>
      </c>
      <c r="D527" s="109">
        <v>44</v>
      </c>
      <c r="E527" s="80" t="s">
        <v>189</v>
      </c>
      <c r="F527" s="82">
        <f>G527+H527+I527</f>
        <v>16.790001</v>
      </c>
      <c r="G527" s="82">
        <v>0</v>
      </c>
      <c r="H527" s="82">
        <v>0</v>
      </c>
      <c r="I527" s="82">
        <v>16.790001</v>
      </c>
      <c r="J527" s="83">
        <v>1876.15</v>
      </c>
      <c r="K527" s="82">
        <v>16.790001</v>
      </c>
      <c r="L527" s="83">
        <v>1876.15</v>
      </c>
      <c r="M527" s="84">
        <f t="shared" si="70"/>
        <v>0.008949178370599366</v>
      </c>
      <c r="N527" s="85">
        <v>234</v>
      </c>
      <c r="O527" s="156">
        <f t="shared" si="71"/>
        <v>2.094107738720252</v>
      </c>
      <c r="P527" s="156">
        <f t="shared" si="72"/>
        <v>536.950702235962</v>
      </c>
      <c r="Q527" s="168">
        <f t="shared" si="73"/>
        <v>125.64646432321511</v>
      </c>
    </row>
    <row r="528" spans="1:17" s="17" customFormat="1" ht="11.25">
      <c r="A528" s="190"/>
      <c r="B528" s="80" t="s">
        <v>128</v>
      </c>
      <c r="C528" s="81" t="s">
        <v>110</v>
      </c>
      <c r="D528" s="80">
        <v>48</v>
      </c>
      <c r="E528" s="80">
        <v>1979</v>
      </c>
      <c r="F528" s="82">
        <v>33</v>
      </c>
      <c r="G528" s="82">
        <v>3.8</v>
      </c>
      <c r="H528" s="82">
        <v>7.68</v>
      </c>
      <c r="I528" s="82">
        <v>21.52</v>
      </c>
      <c r="J528" s="83">
        <v>2401</v>
      </c>
      <c r="K528" s="82">
        <v>21.52</v>
      </c>
      <c r="L528" s="83">
        <v>2401</v>
      </c>
      <c r="M528" s="84">
        <f t="shared" si="70"/>
        <v>0.008962932111620157</v>
      </c>
      <c r="N528" s="85">
        <v>220.18</v>
      </c>
      <c r="O528" s="156">
        <f t="shared" si="71"/>
        <v>1.9734583923365263</v>
      </c>
      <c r="P528" s="156">
        <f t="shared" si="72"/>
        <v>537.7759266972095</v>
      </c>
      <c r="Q528" s="168">
        <f t="shared" si="73"/>
        <v>118.40750354019158</v>
      </c>
    </row>
    <row r="529" spans="1:17" s="17" customFormat="1" ht="11.25">
      <c r="A529" s="190"/>
      <c r="B529" s="80" t="s">
        <v>455</v>
      </c>
      <c r="C529" s="101" t="s">
        <v>445</v>
      </c>
      <c r="D529" s="101">
        <v>12</v>
      </c>
      <c r="E529" s="80">
        <v>1989</v>
      </c>
      <c r="F529" s="82">
        <f>I529+H529+G529</f>
        <v>8.3</v>
      </c>
      <c r="G529" s="82">
        <v>0.51</v>
      </c>
      <c r="H529" s="82">
        <v>1.92</v>
      </c>
      <c r="I529" s="82">
        <v>5.87</v>
      </c>
      <c r="J529" s="83">
        <v>653.45</v>
      </c>
      <c r="K529" s="82">
        <v>5.87</v>
      </c>
      <c r="L529" s="83">
        <v>653.45</v>
      </c>
      <c r="M529" s="84">
        <f t="shared" si="70"/>
        <v>0.008983089754380594</v>
      </c>
      <c r="N529" s="85">
        <v>236.3</v>
      </c>
      <c r="O529" s="156">
        <f t="shared" si="71"/>
        <v>2.1227041089601344</v>
      </c>
      <c r="P529" s="156">
        <f t="shared" si="72"/>
        <v>538.9853852628357</v>
      </c>
      <c r="Q529" s="168">
        <f t="shared" si="73"/>
        <v>127.3622465376081</v>
      </c>
    </row>
    <row r="530" spans="1:17" s="17" customFormat="1" ht="11.25">
      <c r="A530" s="190"/>
      <c r="B530" s="80" t="s">
        <v>87</v>
      </c>
      <c r="C530" s="81" t="s">
        <v>47</v>
      </c>
      <c r="D530" s="80">
        <v>15</v>
      </c>
      <c r="E530" s="80">
        <v>1978</v>
      </c>
      <c r="F530" s="82">
        <v>9.72</v>
      </c>
      <c r="G530" s="82">
        <v>1.0682</v>
      </c>
      <c r="H530" s="82">
        <v>0.13</v>
      </c>
      <c r="I530" s="82">
        <v>8.5218</v>
      </c>
      <c r="J530" s="83">
        <v>946.44</v>
      </c>
      <c r="K530" s="82">
        <v>8.5218</v>
      </c>
      <c r="L530" s="83">
        <v>946.44</v>
      </c>
      <c r="M530" s="84">
        <f t="shared" si="70"/>
        <v>0.00900405730949664</v>
      </c>
      <c r="N530" s="85">
        <v>247.321</v>
      </c>
      <c r="O530" s="156">
        <f t="shared" si="71"/>
        <v>2.2268924578420184</v>
      </c>
      <c r="P530" s="156">
        <f t="shared" si="72"/>
        <v>540.2434385697984</v>
      </c>
      <c r="Q530" s="168">
        <f t="shared" si="73"/>
        <v>133.6135474705211</v>
      </c>
    </row>
    <row r="531" spans="1:17" s="17" customFormat="1" ht="11.25">
      <c r="A531" s="190"/>
      <c r="B531" s="80" t="s">
        <v>254</v>
      </c>
      <c r="C531" s="81" t="s">
        <v>250</v>
      </c>
      <c r="D531" s="109">
        <v>52</v>
      </c>
      <c r="E531" s="80" t="s">
        <v>189</v>
      </c>
      <c r="F531" s="82">
        <f>G531+H531+I531</f>
        <v>35.226</v>
      </c>
      <c r="G531" s="82">
        <v>3.621</v>
      </c>
      <c r="H531" s="82">
        <v>8</v>
      </c>
      <c r="I531" s="82">
        <v>23.605</v>
      </c>
      <c r="J531" s="83">
        <v>2616.4</v>
      </c>
      <c r="K531" s="82">
        <v>23.605</v>
      </c>
      <c r="L531" s="83">
        <v>2616.4</v>
      </c>
      <c r="M531" s="84">
        <f t="shared" si="70"/>
        <v>0.009021938541507415</v>
      </c>
      <c r="N531" s="85">
        <v>234</v>
      </c>
      <c r="O531" s="156">
        <f t="shared" si="71"/>
        <v>2.1111336187127354</v>
      </c>
      <c r="P531" s="156">
        <f t="shared" si="72"/>
        <v>541.316312490445</v>
      </c>
      <c r="Q531" s="168">
        <f t="shared" si="73"/>
        <v>126.66801712276411</v>
      </c>
    </row>
    <row r="532" spans="1:17" s="17" customFormat="1" ht="11.25">
      <c r="A532" s="190"/>
      <c r="B532" s="80" t="s">
        <v>644</v>
      </c>
      <c r="C532" s="81" t="s">
        <v>640</v>
      </c>
      <c r="D532" s="80">
        <v>20</v>
      </c>
      <c r="E532" s="80">
        <v>1978</v>
      </c>
      <c r="F532" s="82">
        <v>13.201</v>
      </c>
      <c r="G532" s="82">
        <v>1.7</v>
      </c>
      <c r="H532" s="82">
        <v>3.2</v>
      </c>
      <c r="I532" s="82">
        <v>8.3</v>
      </c>
      <c r="J532" s="83">
        <v>910.74</v>
      </c>
      <c r="K532" s="106">
        <v>8.3</v>
      </c>
      <c r="L532" s="85">
        <v>910.7</v>
      </c>
      <c r="M532" s="113">
        <f t="shared" si="70"/>
        <v>0.009113868452838476</v>
      </c>
      <c r="N532" s="85">
        <v>310.87</v>
      </c>
      <c r="O532" s="156">
        <f t="shared" si="71"/>
        <v>2.833228285933897</v>
      </c>
      <c r="P532" s="156">
        <f t="shared" si="72"/>
        <v>546.8321071703085</v>
      </c>
      <c r="Q532" s="168">
        <f t="shared" si="73"/>
        <v>169.9936971560338</v>
      </c>
    </row>
    <row r="533" spans="1:17" s="17" customFormat="1" ht="11.25">
      <c r="A533" s="190"/>
      <c r="B533" s="80" t="s">
        <v>87</v>
      </c>
      <c r="C533" s="81" t="s">
        <v>48</v>
      </c>
      <c r="D533" s="80">
        <v>3</v>
      </c>
      <c r="E533" s="80">
        <v>1958</v>
      </c>
      <c r="F533" s="82">
        <v>2.7722</v>
      </c>
      <c r="G533" s="82">
        <v>0.8444</v>
      </c>
      <c r="H533" s="82">
        <v>0.03</v>
      </c>
      <c r="I533" s="82">
        <v>1.8978</v>
      </c>
      <c r="J533" s="83">
        <v>207.46</v>
      </c>
      <c r="K533" s="82">
        <v>1.8978</v>
      </c>
      <c r="L533" s="83">
        <v>207.46</v>
      </c>
      <c r="M533" s="84">
        <f t="shared" si="70"/>
        <v>0.009147787525306083</v>
      </c>
      <c r="N533" s="85">
        <v>247.321</v>
      </c>
      <c r="O533" s="156">
        <f t="shared" si="71"/>
        <v>2.2624399585462256</v>
      </c>
      <c r="P533" s="156">
        <f t="shared" si="72"/>
        <v>548.8672515183649</v>
      </c>
      <c r="Q533" s="168">
        <f t="shared" si="73"/>
        <v>135.7463975127735</v>
      </c>
    </row>
    <row r="534" spans="1:17" s="17" customFormat="1" ht="11.25">
      <c r="A534" s="190"/>
      <c r="B534" s="80" t="s">
        <v>386</v>
      </c>
      <c r="C534" s="81" t="s">
        <v>767</v>
      </c>
      <c r="D534" s="80">
        <v>20</v>
      </c>
      <c r="E534" s="80" t="s">
        <v>189</v>
      </c>
      <c r="F534" s="82">
        <f>G534+H534+I534</f>
        <v>15.293</v>
      </c>
      <c r="G534" s="82">
        <v>2.2924</v>
      </c>
      <c r="H534" s="82">
        <v>3.2</v>
      </c>
      <c r="I534" s="82">
        <v>9.8006</v>
      </c>
      <c r="J534" s="83">
        <v>1070.9</v>
      </c>
      <c r="K534" s="82">
        <v>9.8006</v>
      </c>
      <c r="L534" s="83">
        <v>1070.9</v>
      </c>
      <c r="M534" s="84">
        <f t="shared" si="70"/>
        <v>0.009151741525819403</v>
      </c>
      <c r="N534" s="85">
        <v>169.5</v>
      </c>
      <c r="O534" s="156">
        <f t="shared" si="71"/>
        <v>1.5512201886263888</v>
      </c>
      <c r="P534" s="156">
        <f t="shared" si="72"/>
        <v>549.1044915491642</v>
      </c>
      <c r="Q534" s="168">
        <f t="shared" si="73"/>
        <v>93.07321131758334</v>
      </c>
    </row>
    <row r="535" spans="1:17" s="17" customFormat="1" ht="11.25">
      <c r="A535" s="190"/>
      <c r="B535" s="80" t="s">
        <v>411</v>
      </c>
      <c r="C535" s="81" t="s">
        <v>768</v>
      </c>
      <c r="D535" s="80">
        <v>8</v>
      </c>
      <c r="E535" s="80">
        <v>1960</v>
      </c>
      <c r="F535" s="82">
        <v>5.2</v>
      </c>
      <c r="G535" s="82">
        <v>0.714</v>
      </c>
      <c r="H535" s="82">
        <v>1.12</v>
      </c>
      <c r="I535" s="82">
        <v>3.404</v>
      </c>
      <c r="J535" s="83">
        <v>371.41</v>
      </c>
      <c r="K535" s="82">
        <v>3.4</v>
      </c>
      <c r="L535" s="83">
        <v>371.4</v>
      </c>
      <c r="M535" s="84">
        <f t="shared" si="70"/>
        <v>0.009154550350026925</v>
      </c>
      <c r="N535" s="85">
        <v>210.2</v>
      </c>
      <c r="O535" s="156">
        <f t="shared" si="71"/>
        <v>1.9242864835756595</v>
      </c>
      <c r="P535" s="156">
        <f t="shared" si="72"/>
        <v>549.2730210016155</v>
      </c>
      <c r="Q535" s="168">
        <f t="shared" si="73"/>
        <v>115.45718901453957</v>
      </c>
    </row>
    <row r="536" spans="1:17" s="17" customFormat="1" ht="11.25">
      <c r="A536" s="190"/>
      <c r="B536" s="80" t="s">
        <v>455</v>
      </c>
      <c r="C536" s="112" t="s">
        <v>448</v>
      </c>
      <c r="D536" s="112">
        <v>18</v>
      </c>
      <c r="E536" s="80">
        <v>1983</v>
      </c>
      <c r="F536" s="82">
        <f>I536+H536+G536</f>
        <v>13.67</v>
      </c>
      <c r="G536" s="82">
        <v>1.49</v>
      </c>
      <c r="H536" s="82">
        <v>2.4</v>
      </c>
      <c r="I536" s="82">
        <v>9.78</v>
      </c>
      <c r="J536" s="83">
        <v>1062.91</v>
      </c>
      <c r="K536" s="82">
        <v>9.78</v>
      </c>
      <c r="L536" s="83">
        <v>1062.91</v>
      </c>
      <c r="M536" s="84">
        <f t="shared" si="70"/>
        <v>0.00920115531888871</v>
      </c>
      <c r="N536" s="85">
        <v>236.3</v>
      </c>
      <c r="O536" s="156">
        <f t="shared" si="71"/>
        <v>2.1742330018534024</v>
      </c>
      <c r="P536" s="156">
        <f t="shared" si="72"/>
        <v>552.0693191333226</v>
      </c>
      <c r="Q536" s="168">
        <f t="shared" si="73"/>
        <v>130.45398011120412</v>
      </c>
    </row>
    <row r="537" spans="1:17" s="17" customFormat="1" ht="11.25">
      <c r="A537" s="190"/>
      <c r="B537" s="80" t="s">
        <v>411</v>
      </c>
      <c r="C537" s="81" t="s">
        <v>769</v>
      </c>
      <c r="D537" s="80">
        <v>40</v>
      </c>
      <c r="E537" s="80">
        <v>1981</v>
      </c>
      <c r="F537" s="82"/>
      <c r="G537" s="82">
        <v>4.436</v>
      </c>
      <c r="H537" s="82">
        <v>6.4</v>
      </c>
      <c r="I537" s="82">
        <v>20.302</v>
      </c>
      <c r="J537" s="83">
        <v>2203.68</v>
      </c>
      <c r="K537" s="82">
        <v>20.3</v>
      </c>
      <c r="L537" s="83">
        <v>2203.7</v>
      </c>
      <c r="M537" s="84">
        <f t="shared" si="70"/>
        <v>0.009211780187865863</v>
      </c>
      <c r="N537" s="85">
        <v>210.2</v>
      </c>
      <c r="O537" s="156">
        <f t="shared" si="71"/>
        <v>1.9363161954894041</v>
      </c>
      <c r="P537" s="156">
        <f t="shared" si="72"/>
        <v>552.7068112719518</v>
      </c>
      <c r="Q537" s="168">
        <f t="shared" si="73"/>
        <v>116.17897172936426</v>
      </c>
    </row>
    <row r="538" spans="1:17" s="17" customFormat="1" ht="11.25">
      <c r="A538" s="190"/>
      <c r="B538" s="80" t="s">
        <v>624</v>
      </c>
      <c r="C538" s="81" t="s">
        <v>619</v>
      </c>
      <c r="D538" s="80">
        <v>42</v>
      </c>
      <c r="E538" s="80" t="s">
        <v>189</v>
      </c>
      <c r="F538" s="82">
        <f>G538+H538+I538</f>
        <v>20.717000000000002</v>
      </c>
      <c r="G538" s="82">
        <v>2.499</v>
      </c>
      <c r="H538" s="82">
        <v>0.438</v>
      </c>
      <c r="I538" s="82">
        <v>17.78</v>
      </c>
      <c r="J538" s="83">
        <v>1954.43</v>
      </c>
      <c r="K538" s="82">
        <v>17.239</v>
      </c>
      <c r="L538" s="83">
        <v>1862.1</v>
      </c>
      <c r="M538" s="84">
        <f t="shared" si="70"/>
        <v>0.009257827184361743</v>
      </c>
      <c r="N538" s="85">
        <v>201.98</v>
      </c>
      <c r="O538" s="156">
        <f t="shared" si="71"/>
        <v>1.8698959346973847</v>
      </c>
      <c r="P538" s="156">
        <f t="shared" si="72"/>
        <v>555.4696310617046</v>
      </c>
      <c r="Q538" s="168">
        <f t="shared" si="73"/>
        <v>112.19375608184309</v>
      </c>
    </row>
    <row r="539" spans="1:17" s="17" customFormat="1" ht="11.25">
      <c r="A539" s="190"/>
      <c r="B539" s="80" t="s">
        <v>107</v>
      </c>
      <c r="C539" s="81" t="s">
        <v>105</v>
      </c>
      <c r="D539" s="80">
        <v>22</v>
      </c>
      <c r="E539" s="80">
        <v>1987</v>
      </c>
      <c r="F539" s="82">
        <f>G539+H539+I539</f>
        <v>16.962004</v>
      </c>
      <c r="G539" s="82">
        <v>1.973225</v>
      </c>
      <c r="H539" s="82">
        <v>3.80579</v>
      </c>
      <c r="I539" s="82">
        <v>11.182989</v>
      </c>
      <c r="J539" s="83">
        <v>1206.54</v>
      </c>
      <c r="K539" s="82">
        <f>I539</f>
        <v>11.182989</v>
      </c>
      <c r="L539" s="83">
        <f>J539</f>
        <v>1206.54</v>
      </c>
      <c r="M539" s="84">
        <f t="shared" si="70"/>
        <v>0.009268643393505395</v>
      </c>
      <c r="N539" s="85">
        <f>N538</f>
        <v>201.98</v>
      </c>
      <c r="O539" s="156">
        <f t="shared" si="71"/>
        <v>1.8720805926202195</v>
      </c>
      <c r="P539" s="156">
        <f t="shared" si="72"/>
        <v>556.1186036103237</v>
      </c>
      <c r="Q539" s="168">
        <f t="shared" si="73"/>
        <v>112.32483555721316</v>
      </c>
    </row>
    <row r="540" spans="1:17" s="17" customFormat="1" ht="11.25">
      <c r="A540" s="190"/>
      <c r="B540" s="80" t="s">
        <v>599</v>
      </c>
      <c r="C540" s="81" t="s">
        <v>591</v>
      </c>
      <c r="D540" s="80">
        <v>8</v>
      </c>
      <c r="E540" s="80">
        <v>1959</v>
      </c>
      <c r="F540" s="82">
        <v>3.346811</v>
      </c>
      <c r="G540" s="82">
        <v>0</v>
      </c>
      <c r="H540" s="82">
        <v>0</v>
      </c>
      <c r="I540" s="82">
        <v>3.346811</v>
      </c>
      <c r="J540" s="83">
        <v>361.06</v>
      </c>
      <c r="K540" s="82">
        <f>+I540</f>
        <v>3.346811</v>
      </c>
      <c r="L540" s="83">
        <v>361.06</v>
      </c>
      <c r="M540" s="84">
        <f t="shared" si="70"/>
        <v>0.00926940397717831</v>
      </c>
      <c r="N540" s="85">
        <v>269.557</v>
      </c>
      <c r="O540" s="156">
        <f t="shared" si="71"/>
        <v>2.4986327278762537</v>
      </c>
      <c r="P540" s="156">
        <f t="shared" si="72"/>
        <v>556.1642386306985</v>
      </c>
      <c r="Q540" s="168">
        <f t="shared" si="73"/>
        <v>149.91796367257518</v>
      </c>
    </row>
    <row r="541" spans="1:17" s="17" customFormat="1" ht="11.25">
      <c r="A541" s="190"/>
      <c r="B541" s="80" t="s">
        <v>624</v>
      </c>
      <c r="C541" s="81" t="s">
        <v>620</v>
      </c>
      <c r="D541" s="80">
        <v>20</v>
      </c>
      <c r="E541" s="80" t="s">
        <v>189</v>
      </c>
      <c r="F541" s="82">
        <f>G541+H541+I541</f>
        <v>14.001999999999999</v>
      </c>
      <c r="G541" s="82">
        <v>1.071</v>
      </c>
      <c r="H541" s="82">
        <v>3.263</v>
      </c>
      <c r="I541" s="82">
        <v>9.668</v>
      </c>
      <c r="J541" s="83">
        <v>1042.41</v>
      </c>
      <c r="K541" s="82">
        <v>9.668</v>
      </c>
      <c r="L541" s="83">
        <v>1042.41</v>
      </c>
      <c r="M541" s="84">
        <f t="shared" si="70"/>
        <v>0.00927466160148118</v>
      </c>
      <c r="N541" s="85">
        <v>201.98</v>
      </c>
      <c r="O541" s="156">
        <f t="shared" si="71"/>
        <v>1.8732961502671688</v>
      </c>
      <c r="P541" s="156">
        <f t="shared" si="72"/>
        <v>556.4796960888708</v>
      </c>
      <c r="Q541" s="168">
        <f t="shared" si="73"/>
        <v>112.39776901603011</v>
      </c>
    </row>
    <row r="542" spans="1:17" s="17" customFormat="1" ht="11.25">
      <c r="A542" s="190"/>
      <c r="B542" s="80" t="s">
        <v>254</v>
      </c>
      <c r="C542" s="81" t="s">
        <v>251</v>
      </c>
      <c r="D542" s="109">
        <v>12</v>
      </c>
      <c r="E542" s="80" t="s">
        <v>189</v>
      </c>
      <c r="F542" s="82">
        <f>G542+H542+I542</f>
        <v>7.7085159999999995</v>
      </c>
      <c r="G542" s="82">
        <v>0.765</v>
      </c>
      <c r="H542" s="82">
        <v>1.92</v>
      </c>
      <c r="I542" s="82">
        <v>5.023516</v>
      </c>
      <c r="J542" s="83">
        <v>540.32</v>
      </c>
      <c r="K542" s="82">
        <v>5.023516</v>
      </c>
      <c r="L542" s="83">
        <v>540.32</v>
      </c>
      <c r="M542" s="84">
        <f t="shared" si="70"/>
        <v>0.009297297897542196</v>
      </c>
      <c r="N542" s="85">
        <v>234</v>
      </c>
      <c r="O542" s="156">
        <f t="shared" si="71"/>
        <v>2.175567708024874</v>
      </c>
      <c r="P542" s="156">
        <f t="shared" si="72"/>
        <v>557.8378738525319</v>
      </c>
      <c r="Q542" s="168">
        <f t="shared" si="73"/>
        <v>130.53406248149244</v>
      </c>
    </row>
    <row r="543" spans="1:17" s="17" customFormat="1" ht="12" thickBot="1">
      <c r="A543" s="191"/>
      <c r="B543" s="114" t="s">
        <v>599</v>
      </c>
      <c r="C543" s="115" t="s">
        <v>589</v>
      </c>
      <c r="D543" s="114">
        <v>108</v>
      </c>
      <c r="E543" s="114">
        <v>1990</v>
      </c>
      <c r="F543" s="116">
        <v>52.215</v>
      </c>
      <c r="G543" s="116">
        <v>10.413282</v>
      </c>
      <c r="H543" s="116">
        <v>17.2</v>
      </c>
      <c r="I543" s="116">
        <v>24.601723</v>
      </c>
      <c r="J543" s="117">
        <v>2642.7</v>
      </c>
      <c r="K543" s="116">
        <f>+I543</f>
        <v>24.601723</v>
      </c>
      <c r="L543" s="117">
        <v>2642.7</v>
      </c>
      <c r="M543" s="118">
        <f t="shared" si="70"/>
        <v>0.009309313580807508</v>
      </c>
      <c r="N543" s="119">
        <v>269.557</v>
      </c>
      <c r="O543" s="158">
        <f t="shared" si="71"/>
        <v>2.5093906409017297</v>
      </c>
      <c r="P543" s="158">
        <f t="shared" si="72"/>
        <v>558.5588148484505</v>
      </c>
      <c r="Q543" s="170">
        <f t="shared" si="73"/>
        <v>150.5634384541038</v>
      </c>
    </row>
    <row r="544" spans="1:17" s="17" customFormat="1" ht="11.25">
      <c r="A544" s="192" t="s">
        <v>756</v>
      </c>
      <c r="B544" s="120" t="s">
        <v>215</v>
      </c>
      <c r="C544" s="121" t="s">
        <v>206</v>
      </c>
      <c r="D544" s="120">
        <v>103</v>
      </c>
      <c r="E544" s="120">
        <v>1972</v>
      </c>
      <c r="F544" s="122">
        <v>38.93</v>
      </c>
      <c r="G544" s="122">
        <v>7.48</v>
      </c>
      <c r="H544" s="122">
        <v>15.9</v>
      </c>
      <c r="I544" s="122">
        <f>F544-G544-H544</f>
        <v>15.549999999999999</v>
      </c>
      <c r="J544" s="123">
        <v>2557.47</v>
      </c>
      <c r="K544" s="122">
        <f>I544/J544*L544</f>
        <v>14.975600886813922</v>
      </c>
      <c r="L544" s="123">
        <v>2463</v>
      </c>
      <c r="M544" s="124">
        <f t="shared" si="70"/>
        <v>0.0060802277250564035</v>
      </c>
      <c r="N544" s="125">
        <v>278.71</v>
      </c>
      <c r="O544" s="159">
        <f t="shared" si="71"/>
        <v>1.6946202692504702</v>
      </c>
      <c r="P544" s="159">
        <f t="shared" si="72"/>
        <v>364.81366350338425</v>
      </c>
      <c r="Q544" s="171">
        <f t="shared" si="73"/>
        <v>101.67721615502822</v>
      </c>
    </row>
    <row r="545" spans="1:17" s="17" customFormat="1" ht="11.25">
      <c r="A545" s="193"/>
      <c r="B545" s="126" t="s">
        <v>215</v>
      </c>
      <c r="C545" s="127" t="s">
        <v>205</v>
      </c>
      <c r="D545" s="126">
        <v>28</v>
      </c>
      <c r="E545" s="126">
        <v>1957</v>
      </c>
      <c r="F545" s="128">
        <v>11.5</v>
      </c>
      <c r="G545" s="128">
        <v>0</v>
      </c>
      <c r="H545" s="128">
        <v>0</v>
      </c>
      <c r="I545" s="128">
        <f>F545-G545-H545</f>
        <v>11.5</v>
      </c>
      <c r="J545" s="129">
        <v>1461.55</v>
      </c>
      <c r="K545" s="128">
        <f>I545/J545*L545</f>
        <v>10.229968184461704</v>
      </c>
      <c r="L545" s="129">
        <v>1300.14</v>
      </c>
      <c r="M545" s="130">
        <f t="shared" si="70"/>
        <v>0.007868358934008416</v>
      </c>
      <c r="N545" s="131">
        <v>278.71</v>
      </c>
      <c r="O545" s="160">
        <f t="shared" si="71"/>
        <v>2.1929903184974857</v>
      </c>
      <c r="P545" s="160">
        <f t="shared" si="72"/>
        <v>472.101536040505</v>
      </c>
      <c r="Q545" s="172">
        <f t="shared" si="73"/>
        <v>131.57941910984914</v>
      </c>
    </row>
    <row r="546" spans="1:17" s="17" customFormat="1" ht="11.25">
      <c r="A546" s="193"/>
      <c r="B546" s="126" t="s">
        <v>215</v>
      </c>
      <c r="C546" s="127" t="s">
        <v>200</v>
      </c>
      <c r="D546" s="126">
        <v>118</v>
      </c>
      <c r="E546" s="126">
        <v>1961</v>
      </c>
      <c r="F546" s="128">
        <v>35.87</v>
      </c>
      <c r="G546" s="128">
        <v>13.78</v>
      </c>
      <c r="H546" s="128">
        <v>0</v>
      </c>
      <c r="I546" s="128">
        <f>F546-G546-H546</f>
        <v>22.089999999999996</v>
      </c>
      <c r="J546" s="129">
        <v>2620.23</v>
      </c>
      <c r="K546" s="128">
        <f>I546/J546*L546</f>
        <v>22.08806097174675</v>
      </c>
      <c r="L546" s="129">
        <v>2620</v>
      </c>
      <c r="M546" s="130">
        <f t="shared" si="70"/>
        <v>0.008430557622804103</v>
      </c>
      <c r="N546" s="131">
        <v>278.71</v>
      </c>
      <c r="O546" s="160">
        <f t="shared" si="71"/>
        <v>2.3496807150517314</v>
      </c>
      <c r="P546" s="160">
        <f t="shared" si="72"/>
        <v>505.83345736824623</v>
      </c>
      <c r="Q546" s="172">
        <f t="shared" si="73"/>
        <v>140.98084290310388</v>
      </c>
    </row>
    <row r="547" spans="1:17" s="17" customFormat="1" ht="11.25">
      <c r="A547" s="193"/>
      <c r="B547" s="126" t="s">
        <v>215</v>
      </c>
      <c r="C547" s="127" t="s">
        <v>211</v>
      </c>
      <c r="D547" s="126">
        <v>20</v>
      </c>
      <c r="E547" s="126">
        <v>1959</v>
      </c>
      <c r="F547" s="128">
        <v>12.25</v>
      </c>
      <c r="G547" s="128">
        <v>3.17</v>
      </c>
      <c r="H547" s="128">
        <v>0</v>
      </c>
      <c r="I547" s="128">
        <f>F547-G547-H547</f>
        <v>9.08</v>
      </c>
      <c r="J547" s="129">
        <v>985.37</v>
      </c>
      <c r="K547" s="128">
        <f>I547/J547*L547</f>
        <v>9.080276444381298</v>
      </c>
      <c r="L547" s="129">
        <v>985.4</v>
      </c>
      <c r="M547" s="130">
        <f t="shared" si="70"/>
        <v>0.009214812709946518</v>
      </c>
      <c r="N547" s="131">
        <v>278.71</v>
      </c>
      <c r="O547" s="160">
        <f t="shared" si="71"/>
        <v>2.568260450389194</v>
      </c>
      <c r="P547" s="160">
        <f t="shared" si="72"/>
        <v>552.8887625967911</v>
      </c>
      <c r="Q547" s="172">
        <f t="shared" si="73"/>
        <v>154.09562702335165</v>
      </c>
    </row>
    <row r="548" spans="1:17" s="17" customFormat="1" ht="11.25">
      <c r="A548" s="193"/>
      <c r="B548" s="126" t="s">
        <v>507</v>
      </c>
      <c r="C548" s="127" t="s">
        <v>504</v>
      </c>
      <c r="D548" s="126">
        <v>74</v>
      </c>
      <c r="E548" s="126">
        <v>1977</v>
      </c>
      <c r="F548" s="128">
        <f>SUM(G548+H548+I548)</f>
        <v>28.8268</v>
      </c>
      <c r="G548" s="128">
        <v>4.5328</v>
      </c>
      <c r="H548" s="128">
        <v>4.5328</v>
      </c>
      <c r="I548" s="128">
        <v>19.7612</v>
      </c>
      <c r="J548" s="129">
        <v>2122.03</v>
      </c>
      <c r="K548" s="128">
        <v>19.7612</v>
      </c>
      <c r="L548" s="129">
        <v>2122.03</v>
      </c>
      <c r="M548" s="130">
        <f t="shared" si="70"/>
        <v>0.009312403688920513</v>
      </c>
      <c r="N548" s="131">
        <v>242.96</v>
      </c>
      <c r="O548" s="160">
        <f t="shared" si="71"/>
        <v>2.262541600260128</v>
      </c>
      <c r="P548" s="160">
        <f t="shared" si="72"/>
        <v>558.7442213352308</v>
      </c>
      <c r="Q548" s="172">
        <f t="shared" si="73"/>
        <v>135.75249601560768</v>
      </c>
    </row>
    <row r="549" spans="1:17" s="17" customFormat="1" ht="11.25">
      <c r="A549" s="193"/>
      <c r="B549" s="126" t="s">
        <v>386</v>
      </c>
      <c r="C549" s="127" t="s">
        <v>771</v>
      </c>
      <c r="D549" s="126">
        <v>20</v>
      </c>
      <c r="E549" s="126" t="s">
        <v>189</v>
      </c>
      <c r="F549" s="128">
        <f>G549+H549+I549</f>
        <v>15.044</v>
      </c>
      <c r="G549" s="128">
        <v>1.6156</v>
      </c>
      <c r="H549" s="128">
        <v>3.2</v>
      </c>
      <c r="I549" s="128">
        <v>10.2284</v>
      </c>
      <c r="J549" s="129">
        <v>1096.7</v>
      </c>
      <c r="K549" s="128">
        <v>10.2284</v>
      </c>
      <c r="L549" s="129">
        <v>1096.7</v>
      </c>
      <c r="M549" s="130">
        <f t="shared" si="70"/>
        <v>0.009326525029634358</v>
      </c>
      <c r="N549" s="131">
        <v>169.5</v>
      </c>
      <c r="O549" s="160">
        <f t="shared" si="71"/>
        <v>1.5808459925230236</v>
      </c>
      <c r="P549" s="160">
        <f t="shared" si="72"/>
        <v>559.5915017780615</v>
      </c>
      <c r="Q549" s="172">
        <f t="shared" si="73"/>
        <v>94.85075955138142</v>
      </c>
    </row>
    <row r="550" spans="1:17" s="17" customFormat="1" ht="11.25">
      <c r="A550" s="193"/>
      <c r="B550" s="126" t="s">
        <v>386</v>
      </c>
      <c r="C550" s="127" t="s">
        <v>770</v>
      </c>
      <c r="D550" s="126">
        <v>32</v>
      </c>
      <c r="E550" s="126" t="s">
        <v>189</v>
      </c>
      <c r="F550" s="128">
        <f>G550+H550+I550</f>
        <v>28.9899</v>
      </c>
      <c r="G550" s="128">
        <v>3.4112</v>
      </c>
      <c r="H550" s="128">
        <v>5.12</v>
      </c>
      <c r="I550" s="128">
        <v>20.4587</v>
      </c>
      <c r="J550" s="129">
        <v>2186.27</v>
      </c>
      <c r="K550" s="128">
        <v>20.4587</v>
      </c>
      <c r="L550" s="129">
        <v>2186.27</v>
      </c>
      <c r="M550" s="130">
        <f t="shared" si="70"/>
        <v>0.009357810334496654</v>
      </c>
      <c r="N550" s="131">
        <v>169.5</v>
      </c>
      <c r="O550" s="160">
        <f t="shared" si="71"/>
        <v>1.586148851697183</v>
      </c>
      <c r="P550" s="160">
        <f t="shared" si="72"/>
        <v>561.4686200697993</v>
      </c>
      <c r="Q550" s="172">
        <f t="shared" si="73"/>
        <v>95.16893110183098</v>
      </c>
    </row>
    <row r="551" spans="1:17" s="17" customFormat="1" ht="11.25">
      <c r="A551" s="193"/>
      <c r="B551" s="126" t="s">
        <v>455</v>
      </c>
      <c r="C551" s="132" t="s">
        <v>451</v>
      </c>
      <c r="D551" s="132">
        <v>9</v>
      </c>
      <c r="E551" s="126">
        <v>1979</v>
      </c>
      <c r="F551" s="128">
        <f>I551+H551+G551</f>
        <v>6.755999999999999</v>
      </c>
      <c r="G551" s="128">
        <v>0.906</v>
      </c>
      <c r="H551" s="128">
        <v>1.4</v>
      </c>
      <c r="I551" s="128">
        <v>4.45</v>
      </c>
      <c r="J551" s="129">
        <v>475.45</v>
      </c>
      <c r="K551" s="128">
        <v>4.45</v>
      </c>
      <c r="L551" s="129">
        <v>475.45</v>
      </c>
      <c r="M551" s="130">
        <f t="shared" si="70"/>
        <v>0.009359554106635819</v>
      </c>
      <c r="N551" s="131">
        <v>236.3</v>
      </c>
      <c r="O551" s="160">
        <f t="shared" si="71"/>
        <v>2.211662635398044</v>
      </c>
      <c r="P551" s="160">
        <f t="shared" si="72"/>
        <v>561.5732463981491</v>
      </c>
      <c r="Q551" s="172">
        <f t="shared" si="73"/>
        <v>132.69975812388265</v>
      </c>
    </row>
    <row r="552" spans="1:17" s="17" customFormat="1" ht="11.25">
      <c r="A552" s="193"/>
      <c r="B552" s="126" t="s">
        <v>286</v>
      </c>
      <c r="C552" s="133" t="s">
        <v>772</v>
      </c>
      <c r="D552" s="134">
        <v>76</v>
      </c>
      <c r="E552" s="134" t="s">
        <v>189</v>
      </c>
      <c r="F552" s="135">
        <v>22.82</v>
      </c>
      <c r="G552" s="135">
        <v>3.96</v>
      </c>
      <c r="H552" s="135">
        <v>0.76</v>
      </c>
      <c r="I552" s="135">
        <v>18.1</v>
      </c>
      <c r="J552" s="136">
        <v>1931.61</v>
      </c>
      <c r="K552" s="135">
        <v>18.1</v>
      </c>
      <c r="L552" s="136">
        <v>1931.61</v>
      </c>
      <c r="M552" s="137">
        <v>0.009370421565429875</v>
      </c>
      <c r="N552" s="138">
        <v>220.4</v>
      </c>
      <c r="O552" s="161">
        <v>2.0652409130207445</v>
      </c>
      <c r="P552" s="161">
        <v>562.2252939257925</v>
      </c>
      <c r="Q552" s="173">
        <v>123.91445478124467</v>
      </c>
    </row>
    <row r="553" spans="1:17" s="17" customFormat="1" ht="11.25">
      <c r="A553" s="193"/>
      <c r="B553" s="126" t="s">
        <v>386</v>
      </c>
      <c r="C553" s="127" t="s">
        <v>773</v>
      </c>
      <c r="D553" s="126">
        <v>20</v>
      </c>
      <c r="E553" s="126" t="s">
        <v>189</v>
      </c>
      <c r="F553" s="128">
        <f>G553+H553+I553</f>
        <v>15.444</v>
      </c>
      <c r="G553" s="128">
        <v>2.1177</v>
      </c>
      <c r="H553" s="128">
        <v>3.2</v>
      </c>
      <c r="I553" s="128">
        <v>10.1263</v>
      </c>
      <c r="J553" s="129">
        <v>1080.01</v>
      </c>
      <c r="K553" s="128">
        <v>10.1263</v>
      </c>
      <c r="L553" s="129">
        <v>1080.01</v>
      </c>
      <c r="M553" s="130">
        <f aca="true" t="shared" si="74" ref="M553:M579">K553/L553</f>
        <v>0.009376116887806594</v>
      </c>
      <c r="N553" s="131">
        <v>169.5</v>
      </c>
      <c r="O553" s="160">
        <f aca="true" t="shared" si="75" ref="O553:O579">M553*N553</f>
        <v>1.5892518124832178</v>
      </c>
      <c r="P553" s="160">
        <f aca="true" t="shared" si="76" ref="P553:P579">M553*60*1000</f>
        <v>562.5670132683956</v>
      </c>
      <c r="Q553" s="172">
        <f aca="true" t="shared" si="77" ref="Q553:Q579">P553*N553/1000</f>
        <v>95.35510874899305</v>
      </c>
    </row>
    <row r="554" spans="1:17" s="17" customFormat="1" ht="11.25">
      <c r="A554" s="193"/>
      <c r="B554" s="126" t="s">
        <v>362</v>
      </c>
      <c r="C554" s="127" t="s">
        <v>774</v>
      </c>
      <c r="D554" s="126">
        <v>25</v>
      </c>
      <c r="E554" s="126">
        <v>1962</v>
      </c>
      <c r="F554" s="128">
        <v>11.47</v>
      </c>
      <c r="G554" s="128">
        <v>2.223</v>
      </c>
      <c r="H554" s="128">
        <v>0.24</v>
      </c>
      <c r="I554" s="128">
        <v>9.007</v>
      </c>
      <c r="J554" s="129">
        <v>1297.62</v>
      </c>
      <c r="K554" s="128">
        <v>8.513</v>
      </c>
      <c r="L554" s="129">
        <v>902.53</v>
      </c>
      <c r="M554" s="130">
        <f t="shared" si="74"/>
        <v>0.009432373439110058</v>
      </c>
      <c r="N554" s="131">
        <v>252.55</v>
      </c>
      <c r="O554" s="160">
        <f t="shared" si="75"/>
        <v>2.3821459120472452</v>
      </c>
      <c r="P554" s="160">
        <f t="shared" si="76"/>
        <v>565.9424063466035</v>
      </c>
      <c r="Q554" s="172">
        <f t="shared" si="77"/>
        <v>142.92875472283475</v>
      </c>
    </row>
    <row r="555" spans="1:17" s="17" customFormat="1" ht="11.25">
      <c r="A555" s="193"/>
      <c r="B555" s="126" t="s">
        <v>386</v>
      </c>
      <c r="C555" s="127" t="s">
        <v>775</v>
      </c>
      <c r="D555" s="126">
        <v>12</v>
      </c>
      <c r="E555" s="126" t="s">
        <v>189</v>
      </c>
      <c r="F555" s="128">
        <f>G555+H555+I555</f>
        <v>10.33</v>
      </c>
      <c r="G555" s="128">
        <v>1.7466</v>
      </c>
      <c r="H555" s="128">
        <v>1.92</v>
      </c>
      <c r="I555" s="128">
        <v>6.6634</v>
      </c>
      <c r="J555" s="129">
        <v>706.43</v>
      </c>
      <c r="K555" s="128">
        <v>6.6634</v>
      </c>
      <c r="L555" s="129">
        <v>706.43</v>
      </c>
      <c r="M555" s="130">
        <f t="shared" si="74"/>
        <v>0.00943249861982079</v>
      </c>
      <c r="N555" s="131">
        <v>169.5</v>
      </c>
      <c r="O555" s="160">
        <f t="shared" si="75"/>
        <v>1.5988085160596237</v>
      </c>
      <c r="P555" s="160">
        <f t="shared" si="76"/>
        <v>565.9499171892473</v>
      </c>
      <c r="Q555" s="172">
        <f t="shared" si="77"/>
        <v>95.92851096357742</v>
      </c>
    </row>
    <row r="556" spans="1:17" s="17" customFormat="1" ht="11.25">
      <c r="A556" s="193"/>
      <c r="B556" s="126" t="s">
        <v>87</v>
      </c>
      <c r="C556" s="127" t="s">
        <v>49</v>
      </c>
      <c r="D556" s="126">
        <v>20</v>
      </c>
      <c r="E556" s="126">
        <v>1959</v>
      </c>
      <c r="F556" s="128">
        <v>16.7597</v>
      </c>
      <c r="G556" s="128">
        <v>4.6243</v>
      </c>
      <c r="H556" s="128">
        <v>0.2</v>
      </c>
      <c r="I556" s="128">
        <v>11.9354</v>
      </c>
      <c r="J556" s="129">
        <v>1340.93</v>
      </c>
      <c r="K556" s="128">
        <v>10.3061</v>
      </c>
      <c r="L556" s="129">
        <v>1089.13</v>
      </c>
      <c r="M556" s="130">
        <f t="shared" si="74"/>
        <v>0.009462690404267626</v>
      </c>
      <c r="N556" s="131">
        <v>247.321</v>
      </c>
      <c r="O556" s="160">
        <f t="shared" si="75"/>
        <v>2.3403220534738733</v>
      </c>
      <c r="P556" s="160">
        <f t="shared" si="76"/>
        <v>567.7614242560576</v>
      </c>
      <c r="Q556" s="172">
        <f t="shared" si="77"/>
        <v>140.41932320843242</v>
      </c>
    </row>
    <row r="557" spans="1:17" s="17" customFormat="1" ht="11.25">
      <c r="A557" s="193"/>
      <c r="B557" s="126" t="s">
        <v>385</v>
      </c>
      <c r="C557" s="127" t="s">
        <v>381</v>
      </c>
      <c r="D557" s="126">
        <v>20</v>
      </c>
      <c r="E557" s="126">
        <v>1977</v>
      </c>
      <c r="F557" s="128">
        <v>14.797</v>
      </c>
      <c r="G557" s="128">
        <v>1.683</v>
      </c>
      <c r="H557" s="128">
        <v>3.2</v>
      </c>
      <c r="I557" s="128">
        <v>9.914</v>
      </c>
      <c r="J557" s="129">
        <v>1044.61</v>
      </c>
      <c r="K557" s="128">
        <v>9.9</v>
      </c>
      <c r="L557" s="129">
        <v>1044.61</v>
      </c>
      <c r="M557" s="130">
        <f t="shared" si="74"/>
        <v>0.009477221163879343</v>
      </c>
      <c r="N557" s="131">
        <v>206.66</v>
      </c>
      <c r="O557" s="160">
        <f t="shared" si="75"/>
        <v>1.9585625257273052</v>
      </c>
      <c r="P557" s="160">
        <f t="shared" si="76"/>
        <v>568.6332698327607</v>
      </c>
      <c r="Q557" s="172">
        <f t="shared" si="77"/>
        <v>117.51375154363832</v>
      </c>
    </row>
    <row r="558" spans="1:17" s="17" customFormat="1" ht="11.25">
      <c r="A558" s="193"/>
      <c r="B558" s="126" t="s">
        <v>362</v>
      </c>
      <c r="C558" s="127" t="s">
        <v>363</v>
      </c>
      <c r="D558" s="126">
        <v>79</v>
      </c>
      <c r="E558" s="126">
        <v>1960</v>
      </c>
      <c r="F558" s="128">
        <v>12.42</v>
      </c>
      <c r="G558" s="128">
        <v>0</v>
      </c>
      <c r="H558" s="128">
        <v>0</v>
      </c>
      <c r="I558" s="128">
        <v>12.42</v>
      </c>
      <c r="J558" s="129">
        <v>1307.92</v>
      </c>
      <c r="K558" s="128">
        <v>12.42</v>
      </c>
      <c r="L558" s="129">
        <v>1307.92</v>
      </c>
      <c r="M558" s="130">
        <f t="shared" si="74"/>
        <v>0.009495993638754663</v>
      </c>
      <c r="N558" s="131">
        <v>252.55</v>
      </c>
      <c r="O558" s="160">
        <f t="shared" si="75"/>
        <v>2.39821319346749</v>
      </c>
      <c r="P558" s="160">
        <f t="shared" si="76"/>
        <v>569.7596183252798</v>
      </c>
      <c r="Q558" s="172">
        <f t="shared" si="77"/>
        <v>143.8927916080494</v>
      </c>
    </row>
    <row r="559" spans="1:17" s="17" customFormat="1" ht="11.25">
      <c r="A559" s="193"/>
      <c r="B559" s="126" t="s">
        <v>386</v>
      </c>
      <c r="C559" s="127" t="s">
        <v>397</v>
      </c>
      <c r="D559" s="126">
        <v>40</v>
      </c>
      <c r="E559" s="126" t="s">
        <v>189</v>
      </c>
      <c r="F559" s="128">
        <f>G559+H559+I559</f>
        <v>30.369999999999997</v>
      </c>
      <c r="G559" s="128">
        <v>3.5914</v>
      </c>
      <c r="H559" s="128">
        <v>6.4</v>
      </c>
      <c r="I559" s="128">
        <v>20.3786</v>
      </c>
      <c r="J559" s="129">
        <v>2143.32</v>
      </c>
      <c r="K559" s="128">
        <v>20.3786</v>
      </c>
      <c r="L559" s="129">
        <v>2143.32</v>
      </c>
      <c r="M559" s="130">
        <f t="shared" si="74"/>
        <v>0.009507959614056696</v>
      </c>
      <c r="N559" s="131">
        <v>169.5</v>
      </c>
      <c r="O559" s="160">
        <f t="shared" si="75"/>
        <v>1.61159915458261</v>
      </c>
      <c r="P559" s="160">
        <f t="shared" si="76"/>
        <v>570.4775768434017</v>
      </c>
      <c r="Q559" s="172">
        <f t="shared" si="77"/>
        <v>96.6959492749566</v>
      </c>
    </row>
    <row r="560" spans="1:17" s="17" customFormat="1" ht="11.25">
      <c r="A560" s="193"/>
      <c r="B560" s="126" t="s">
        <v>169</v>
      </c>
      <c r="C560" s="127" t="s">
        <v>165</v>
      </c>
      <c r="D560" s="126">
        <v>23</v>
      </c>
      <c r="E560" s="126">
        <v>1974</v>
      </c>
      <c r="F560" s="128">
        <v>15.827</v>
      </c>
      <c r="G560" s="128">
        <v>2.598</v>
      </c>
      <c r="H560" s="128">
        <v>0.23</v>
      </c>
      <c r="I560" s="128">
        <v>12.999</v>
      </c>
      <c r="J560" s="129">
        <v>1365.94</v>
      </c>
      <c r="K560" s="128">
        <v>12.999</v>
      </c>
      <c r="L560" s="129">
        <v>1365.94</v>
      </c>
      <c r="M560" s="130">
        <f t="shared" si="74"/>
        <v>0.009516523419769536</v>
      </c>
      <c r="N560" s="131">
        <v>192.4</v>
      </c>
      <c r="O560" s="160">
        <f t="shared" si="75"/>
        <v>1.8309791059636586</v>
      </c>
      <c r="P560" s="160">
        <f t="shared" si="76"/>
        <v>570.9914051861722</v>
      </c>
      <c r="Q560" s="172">
        <f t="shared" si="77"/>
        <v>109.85874635781953</v>
      </c>
    </row>
    <row r="561" spans="1:17" s="17" customFormat="1" ht="11.25">
      <c r="A561" s="193"/>
      <c r="B561" s="126" t="s">
        <v>540</v>
      </c>
      <c r="C561" s="127" t="s">
        <v>526</v>
      </c>
      <c r="D561" s="126"/>
      <c r="E561" s="126">
        <v>1983</v>
      </c>
      <c r="F561" s="128">
        <v>15.342001999999999</v>
      </c>
      <c r="G561" s="128">
        <v>2.22794</v>
      </c>
      <c r="H561" s="128">
        <v>3.2</v>
      </c>
      <c r="I561" s="128">
        <v>9.914062</v>
      </c>
      <c r="J561" s="129">
        <v>1040.39</v>
      </c>
      <c r="K561" s="128">
        <f>I561</f>
        <v>9.914062</v>
      </c>
      <c r="L561" s="129">
        <f>J561</f>
        <v>1040.39</v>
      </c>
      <c r="M561" s="130">
        <f t="shared" si="74"/>
        <v>0.009529178481146492</v>
      </c>
      <c r="N561" s="131">
        <v>213.53</v>
      </c>
      <c r="O561" s="160">
        <f t="shared" si="75"/>
        <v>2.0347654810792104</v>
      </c>
      <c r="P561" s="160">
        <f t="shared" si="76"/>
        <v>571.7507088687895</v>
      </c>
      <c r="Q561" s="172">
        <f t="shared" si="77"/>
        <v>122.08592886475263</v>
      </c>
    </row>
    <row r="562" spans="1:17" s="17" customFormat="1" ht="11.25">
      <c r="A562" s="193"/>
      <c r="B562" s="126" t="s">
        <v>599</v>
      </c>
      <c r="C562" s="127" t="s">
        <v>592</v>
      </c>
      <c r="D562" s="126">
        <v>4</v>
      </c>
      <c r="E562" s="126">
        <v>1952</v>
      </c>
      <c r="F562" s="128">
        <v>1.029698</v>
      </c>
      <c r="G562" s="128">
        <v>0</v>
      </c>
      <c r="H562" s="128">
        <v>0</v>
      </c>
      <c r="I562" s="128">
        <v>1.029698</v>
      </c>
      <c r="J562" s="129">
        <v>108</v>
      </c>
      <c r="K562" s="128">
        <f>+I562</f>
        <v>1.029698</v>
      </c>
      <c r="L562" s="129">
        <v>108</v>
      </c>
      <c r="M562" s="130">
        <f t="shared" si="74"/>
        <v>0.00953424074074074</v>
      </c>
      <c r="N562" s="131">
        <v>269.557</v>
      </c>
      <c r="O562" s="160">
        <f t="shared" si="75"/>
        <v>2.570021331351852</v>
      </c>
      <c r="P562" s="160">
        <f t="shared" si="76"/>
        <v>572.0544444444445</v>
      </c>
      <c r="Q562" s="172">
        <f t="shared" si="77"/>
        <v>154.2012798811111</v>
      </c>
    </row>
    <row r="563" spans="1:17" s="17" customFormat="1" ht="11.25">
      <c r="A563" s="193"/>
      <c r="B563" s="126" t="s">
        <v>386</v>
      </c>
      <c r="C563" s="127" t="s">
        <v>398</v>
      </c>
      <c r="D563" s="126">
        <v>20</v>
      </c>
      <c r="E563" s="126" t="s">
        <v>189</v>
      </c>
      <c r="F563" s="128">
        <f>G563+H563+I563</f>
        <v>16.22</v>
      </c>
      <c r="G563" s="128">
        <v>2.8491</v>
      </c>
      <c r="H563" s="128">
        <v>3.2</v>
      </c>
      <c r="I563" s="128">
        <v>10.1709</v>
      </c>
      <c r="J563" s="129">
        <v>1064.65</v>
      </c>
      <c r="K563" s="128">
        <v>10.1709</v>
      </c>
      <c r="L563" s="129">
        <v>1064.65</v>
      </c>
      <c r="M563" s="130">
        <f t="shared" si="74"/>
        <v>0.009553280420795566</v>
      </c>
      <c r="N563" s="131">
        <v>169.5</v>
      </c>
      <c r="O563" s="160">
        <f t="shared" si="75"/>
        <v>1.6192810313248485</v>
      </c>
      <c r="P563" s="160">
        <f t="shared" si="76"/>
        <v>573.196825247734</v>
      </c>
      <c r="Q563" s="172">
        <f t="shared" si="77"/>
        <v>97.15686187949092</v>
      </c>
    </row>
    <row r="564" spans="1:17" s="17" customFormat="1" ht="11.25">
      <c r="A564" s="193"/>
      <c r="B564" s="126" t="s">
        <v>128</v>
      </c>
      <c r="C564" s="127" t="s">
        <v>111</v>
      </c>
      <c r="D564" s="126">
        <v>28</v>
      </c>
      <c r="E564" s="126">
        <v>1971</v>
      </c>
      <c r="F564" s="128">
        <v>20.5</v>
      </c>
      <c r="G564" s="128">
        <v>2.69</v>
      </c>
      <c r="H564" s="128">
        <v>4.48</v>
      </c>
      <c r="I564" s="128">
        <v>13.33</v>
      </c>
      <c r="J564" s="129">
        <v>1389</v>
      </c>
      <c r="K564" s="128">
        <v>13.33</v>
      </c>
      <c r="L564" s="129">
        <v>1389</v>
      </c>
      <c r="M564" s="130">
        <f t="shared" si="74"/>
        <v>0.009596832253419726</v>
      </c>
      <c r="N564" s="131">
        <v>220.18</v>
      </c>
      <c r="O564" s="160">
        <f t="shared" si="75"/>
        <v>2.113030525557955</v>
      </c>
      <c r="P564" s="160">
        <f t="shared" si="76"/>
        <v>575.8099352051835</v>
      </c>
      <c r="Q564" s="172">
        <f t="shared" si="77"/>
        <v>126.7818315334773</v>
      </c>
    </row>
    <row r="565" spans="1:17" s="17" customFormat="1" ht="11.25">
      <c r="A565" s="193"/>
      <c r="B565" s="126" t="s">
        <v>385</v>
      </c>
      <c r="C565" s="127" t="s">
        <v>382</v>
      </c>
      <c r="D565" s="126">
        <v>20</v>
      </c>
      <c r="E565" s="126">
        <v>1982</v>
      </c>
      <c r="F565" s="128">
        <v>15.313</v>
      </c>
      <c r="G565" s="128">
        <v>1.785</v>
      </c>
      <c r="H565" s="128">
        <v>3.4911</v>
      </c>
      <c r="I565" s="128">
        <v>10.037</v>
      </c>
      <c r="J565" s="129">
        <v>1036.5</v>
      </c>
      <c r="K565" s="128">
        <v>10</v>
      </c>
      <c r="L565" s="129">
        <v>1036.5</v>
      </c>
      <c r="M565" s="130">
        <f t="shared" si="74"/>
        <v>0.00964785335262904</v>
      </c>
      <c r="N565" s="131">
        <v>206.66</v>
      </c>
      <c r="O565" s="160">
        <f t="shared" si="75"/>
        <v>1.9938253738543175</v>
      </c>
      <c r="P565" s="160">
        <f t="shared" si="76"/>
        <v>578.8712011577423</v>
      </c>
      <c r="Q565" s="172">
        <f t="shared" si="77"/>
        <v>119.62952243125903</v>
      </c>
    </row>
    <row r="566" spans="1:17" s="17" customFormat="1" ht="11.25">
      <c r="A566" s="193"/>
      <c r="B566" s="126" t="s">
        <v>455</v>
      </c>
      <c r="C566" s="139" t="s">
        <v>433</v>
      </c>
      <c r="D566" s="139">
        <v>12</v>
      </c>
      <c r="E566" s="126">
        <v>1985</v>
      </c>
      <c r="F566" s="128">
        <f>I566+H566+G566</f>
        <v>10.290000000000001</v>
      </c>
      <c r="G566" s="128">
        <v>1.56</v>
      </c>
      <c r="H566" s="128">
        <v>1.92</v>
      </c>
      <c r="I566" s="128">
        <v>6.81</v>
      </c>
      <c r="J566" s="129">
        <v>704.64</v>
      </c>
      <c r="K566" s="128">
        <v>6.81</v>
      </c>
      <c r="L566" s="129">
        <v>704.64</v>
      </c>
      <c r="M566" s="130">
        <f t="shared" si="74"/>
        <v>0.009664509536784742</v>
      </c>
      <c r="N566" s="131">
        <v>236.3</v>
      </c>
      <c r="O566" s="160">
        <f t="shared" si="75"/>
        <v>2.2837236035422346</v>
      </c>
      <c r="P566" s="160">
        <f t="shared" si="76"/>
        <v>579.8705722070845</v>
      </c>
      <c r="Q566" s="172">
        <f t="shared" si="77"/>
        <v>137.02341621253407</v>
      </c>
    </row>
    <row r="567" spans="1:17" s="17" customFormat="1" ht="11.25">
      <c r="A567" s="193"/>
      <c r="B567" s="126" t="s">
        <v>332</v>
      </c>
      <c r="C567" s="127" t="s">
        <v>349</v>
      </c>
      <c r="D567" s="126">
        <v>9</v>
      </c>
      <c r="E567" s="126">
        <v>1967</v>
      </c>
      <c r="F567" s="128">
        <v>4.78</v>
      </c>
      <c r="G567" s="128">
        <v>0.603</v>
      </c>
      <c r="H567" s="128">
        <v>0.144</v>
      </c>
      <c r="I567" s="128">
        <v>4.033</v>
      </c>
      <c r="J567" s="129">
        <v>416.33</v>
      </c>
      <c r="K567" s="128">
        <v>4.033</v>
      </c>
      <c r="L567" s="129">
        <v>416.33</v>
      </c>
      <c r="M567" s="130">
        <f t="shared" si="74"/>
        <v>0.009687027117911274</v>
      </c>
      <c r="N567" s="131">
        <v>280.675</v>
      </c>
      <c r="O567" s="160">
        <f t="shared" si="75"/>
        <v>2.7189063363197468</v>
      </c>
      <c r="P567" s="160">
        <f t="shared" si="76"/>
        <v>581.2216270746763</v>
      </c>
      <c r="Q567" s="172">
        <f t="shared" si="77"/>
        <v>163.13438017918477</v>
      </c>
    </row>
    <row r="568" spans="1:17" s="17" customFormat="1" ht="11.25">
      <c r="A568" s="193"/>
      <c r="B568" s="126" t="s">
        <v>169</v>
      </c>
      <c r="C568" s="127" t="s">
        <v>166</v>
      </c>
      <c r="D568" s="126">
        <v>15</v>
      </c>
      <c r="E568" s="126">
        <v>1983</v>
      </c>
      <c r="F568" s="128">
        <v>9.287</v>
      </c>
      <c r="G568" s="128">
        <v>0.847</v>
      </c>
      <c r="H568" s="128">
        <v>2.4</v>
      </c>
      <c r="I568" s="128">
        <v>6.04</v>
      </c>
      <c r="J568" s="129">
        <v>622.64</v>
      </c>
      <c r="K568" s="128">
        <v>6.04</v>
      </c>
      <c r="L568" s="129">
        <v>622.64</v>
      </c>
      <c r="M568" s="130">
        <f t="shared" si="74"/>
        <v>0.009700629577283824</v>
      </c>
      <c r="N568" s="131">
        <v>192.4</v>
      </c>
      <c r="O568" s="160">
        <f t="shared" si="75"/>
        <v>1.8664011306694077</v>
      </c>
      <c r="P568" s="160">
        <f t="shared" si="76"/>
        <v>582.0377746370294</v>
      </c>
      <c r="Q568" s="172">
        <f t="shared" si="77"/>
        <v>111.98406784016447</v>
      </c>
    </row>
    <row r="569" spans="1:17" s="17" customFormat="1" ht="11.25">
      <c r="A569" s="193"/>
      <c r="B569" s="126" t="s">
        <v>385</v>
      </c>
      <c r="C569" s="127" t="s">
        <v>384</v>
      </c>
      <c r="D569" s="126">
        <v>30</v>
      </c>
      <c r="E569" s="126">
        <v>1987</v>
      </c>
      <c r="F569" s="128">
        <v>26.668</v>
      </c>
      <c r="G569" s="128">
        <v>2.805</v>
      </c>
      <c r="H569" s="128">
        <v>4.8</v>
      </c>
      <c r="I569" s="128">
        <v>19.063</v>
      </c>
      <c r="J569" s="129">
        <v>1965</v>
      </c>
      <c r="K569" s="128">
        <v>19.1</v>
      </c>
      <c r="L569" s="129">
        <v>1965</v>
      </c>
      <c r="M569" s="130">
        <f t="shared" si="74"/>
        <v>0.009720101781170484</v>
      </c>
      <c r="N569" s="131">
        <v>206.66</v>
      </c>
      <c r="O569" s="160">
        <f t="shared" si="75"/>
        <v>2.0087562340966922</v>
      </c>
      <c r="P569" s="160">
        <f t="shared" si="76"/>
        <v>583.206106870229</v>
      </c>
      <c r="Q569" s="172">
        <f t="shared" si="77"/>
        <v>120.52537404580151</v>
      </c>
    </row>
    <row r="570" spans="1:17" s="17" customFormat="1" ht="11.25">
      <c r="A570" s="193"/>
      <c r="B570" s="126" t="s">
        <v>332</v>
      </c>
      <c r="C570" s="127" t="s">
        <v>348</v>
      </c>
      <c r="D570" s="126">
        <v>6</v>
      </c>
      <c r="E570" s="126">
        <v>1929</v>
      </c>
      <c r="F570" s="128">
        <v>2.511</v>
      </c>
      <c r="G570" s="128">
        <v>0.169</v>
      </c>
      <c r="H570" s="128">
        <v>0.064</v>
      </c>
      <c r="I570" s="128">
        <v>2.278</v>
      </c>
      <c r="J570" s="129">
        <v>233.78</v>
      </c>
      <c r="K570" s="128">
        <v>0.839</v>
      </c>
      <c r="L570" s="129">
        <v>86.11</v>
      </c>
      <c r="M570" s="130">
        <f t="shared" si="74"/>
        <v>0.009743351527116478</v>
      </c>
      <c r="N570" s="131">
        <v>280.675</v>
      </c>
      <c r="O570" s="160">
        <f t="shared" si="75"/>
        <v>2.7347151898734174</v>
      </c>
      <c r="P570" s="160">
        <f t="shared" si="76"/>
        <v>584.6010916269887</v>
      </c>
      <c r="Q570" s="172">
        <f t="shared" si="77"/>
        <v>164.08291139240504</v>
      </c>
    </row>
    <row r="571" spans="1:17" s="17" customFormat="1" ht="11.25">
      <c r="A571" s="193"/>
      <c r="B571" s="126" t="s">
        <v>163</v>
      </c>
      <c r="C571" s="127" t="s">
        <v>160</v>
      </c>
      <c r="D571" s="126">
        <v>36</v>
      </c>
      <c r="E571" s="126">
        <v>1981</v>
      </c>
      <c r="F571" s="128">
        <f>G571+H571+I571</f>
        <v>32.928</v>
      </c>
      <c r="G571" s="128">
        <v>4.029</v>
      </c>
      <c r="H571" s="128">
        <v>8.64</v>
      </c>
      <c r="I571" s="128">
        <v>20.259</v>
      </c>
      <c r="J571" s="129">
        <v>2072.96</v>
      </c>
      <c r="K571" s="128">
        <v>20.259</v>
      </c>
      <c r="L571" s="129">
        <v>2072.96</v>
      </c>
      <c r="M571" s="130">
        <f t="shared" si="74"/>
        <v>0.009772981630132757</v>
      </c>
      <c r="N571" s="131">
        <v>220.9</v>
      </c>
      <c r="O571" s="160">
        <f t="shared" si="75"/>
        <v>2.158851642096326</v>
      </c>
      <c r="P571" s="160">
        <f t="shared" si="76"/>
        <v>586.3788978079654</v>
      </c>
      <c r="Q571" s="172">
        <f t="shared" si="77"/>
        <v>129.53109852577956</v>
      </c>
    </row>
    <row r="572" spans="1:17" s="17" customFormat="1" ht="11.25">
      <c r="A572" s="193"/>
      <c r="B572" s="126" t="s">
        <v>362</v>
      </c>
      <c r="C572" s="127" t="s">
        <v>364</v>
      </c>
      <c r="D572" s="126">
        <v>20</v>
      </c>
      <c r="E572" s="126">
        <v>1961</v>
      </c>
      <c r="F572" s="128">
        <v>11.065</v>
      </c>
      <c r="G572" s="128">
        <v>2.182</v>
      </c>
      <c r="H572" s="128">
        <v>0.2</v>
      </c>
      <c r="I572" s="128">
        <v>8.683</v>
      </c>
      <c r="J572" s="129">
        <v>886.96</v>
      </c>
      <c r="K572" s="128">
        <v>8.683</v>
      </c>
      <c r="L572" s="129">
        <v>886.96</v>
      </c>
      <c r="M572" s="130">
        <f t="shared" si="74"/>
        <v>0.009789618472084422</v>
      </c>
      <c r="N572" s="131">
        <v>252.55</v>
      </c>
      <c r="O572" s="160">
        <f t="shared" si="75"/>
        <v>2.472368145124921</v>
      </c>
      <c r="P572" s="160">
        <f t="shared" si="76"/>
        <v>587.3771083250653</v>
      </c>
      <c r="Q572" s="172">
        <f t="shared" si="77"/>
        <v>148.34208870749524</v>
      </c>
    </row>
    <row r="573" spans="1:17" s="17" customFormat="1" ht="11.25">
      <c r="A573" s="193"/>
      <c r="B573" s="126" t="s">
        <v>362</v>
      </c>
      <c r="C573" s="127" t="s">
        <v>365</v>
      </c>
      <c r="D573" s="126">
        <v>6</v>
      </c>
      <c r="E573" s="126">
        <v>1959</v>
      </c>
      <c r="F573" s="128">
        <v>5.895</v>
      </c>
      <c r="G573" s="128">
        <v>0.661</v>
      </c>
      <c r="H573" s="128">
        <v>1.04</v>
      </c>
      <c r="I573" s="128">
        <v>4.194</v>
      </c>
      <c r="J573" s="129">
        <v>426.52</v>
      </c>
      <c r="K573" s="128">
        <v>2.998</v>
      </c>
      <c r="L573" s="129">
        <v>304.93</v>
      </c>
      <c r="M573" s="130">
        <f t="shared" si="74"/>
        <v>0.009831764667300692</v>
      </c>
      <c r="N573" s="131">
        <v>252.55</v>
      </c>
      <c r="O573" s="160">
        <f t="shared" si="75"/>
        <v>2.4830121667267897</v>
      </c>
      <c r="P573" s="160">
        <f t="shared" si="76"/>
        <v>589.9058800380416</v>
      </c>
      <c r="Q573" s="172">
        <f t="shared" si="77"/>
        <v>148.9807300036074</v>
      </c>
    </row>
    <row r="574" spans="1:17" s="17" customFormat="1" ht="11.25">
      <c r="A574" s="193"/>
      <c r="B574" s="126" t="s">
        <v>87</v>
      </c>
      <c r="C574" s="127" t="s">
        <v>50</v>
      </c>
      <c r="D574" s="126">
        <v>6</v>
      </c>
      <c r="E574" s="126">
        <v>1956</v>
      </c>
      <c r="F574" s="128">
        <v>3.741</v>
      </c>
      <c r="G574" s="128">
        <v>0.561</v>
      </c>
      <c r="H574" s="128">
        <v>0.06</v>
      </c>
      <c r="I574" s="128">
        <v>3.12</v>
      </c>
      <c r="J574" s="129">
        <v>317.31</v>
      </c>
      <c r="K574" s="128">
        <v>3.12</v>
      </c>
      <c r="L574" s="129">
        <v>317.31</v>
      </c>
      <c r="M574" s="130">
        <f t="shared" si="74"/>
        <v>0.009832655762503546</v>
      </c>
      <c r="N574" s="131">
        <v>247.321</v>
      </c>
      <c r="O574" s="160">
        <f t="shared" si="75"/>
        <v>2.4318222558381395</v>
      </c>
      <c r="P574" s="160">
        <f t="shared" si="76"/>
        <v>589.9593457502127</v>
      </c>
      <c r="Q574" s="172">
        <f t="shared" si="77"/>
        <v>145.90933535028836</v>
      </c>
    </row>
    <row r="575" spans="1:17" s="17" customFormat="1" ht="11.25">
      <c r="A575" s="193"/>
      <c r="B575" s="126" t="s">
        <v>386</v>
      </c>
      <c r="C575" s="127" t="s">
        <v>399</v>
      </c>
      <c r="D575" s="126">
        <v>20</v>
      </c>
      <c r="E575" s="126">
        <v>1986</v>
      </c>
      <c r="F575" s="128">
        <f>G575+H575+I575</f>
        <v>15.486</v>
      </c>
      <c r="G575" s="128">
        <v>1.7193</v>
      </c>
      <c r="H575" s="128">
        <v>3.2</v>
      </c>
      <c r="I575" s="128">
        <v>10.5667</v>
      </c>
      <c r="J575" s="129">
        <v>1070.75</v>
      </c>
      <c r="K575" s="128">
        <v>10.5667</v>
      </c>
      <c r="L575" s="129">
        <v>1070.75</v>
      </c>
      <c r="M575" s="130">
        <f t="shared" si="74"/>
        <v>0.00986850338547747</v>
      </c>
      <c r="N575" s="131">
        <v>169.5</v>
      </c>
      <c r="O575" s="160">
        <f t="shared" si="75"/>
        <v>1.6727113238384312</v>
      </c>
      <c r="P575" s="160">
        <f t="shared" si="76"/>
        <v>592.1102031286482</v>
      </c>
      <c r="Q575" s="172">
        <f t="shared" si="77"/>
        <v>100.36267943030587</v>
      </c>
    </row>
    <row r="576" spans="1:17" s="17" customFormat="1" ht="11.25">
      <c r="A576" s="193"/>
      <c r="B576" s="126" t="s">
        <v>599</v>
      </c>
      <c r="C576" s="127" t="s">
        <v>593</v>
      </c>
      <c r="D576" s="126">
        <v>8</v>
      </c>
      <c r="E576" s="126">
        <v>1955</v>
      </c>
      <c r="F576" s="128">
        <v>5.432531</v>
      </c>
      <c r="G576" s="128">
        <v>0</v>
      </c>
      <c r="H576" s="128">
        <v>0</v>
      </c>
      <c r="I576" s="128">
        <v>5.432531</v>
      </c>
      <c r="J576" s="129">
        <v>548.26</v>
      </c>
      <c r="K576" s="128">
        <f>+I576</f>
        <v>5.432531</v>
      </c>
      <c r="L576" s="129">
        <v>548.26</v>
      </c>
      <c r="M576" s="130">
        <f t="shared" si="74"/>
        <v>0.009908676540327581</v>
      </c>
      <c r="N576" s="131">
        <v>269.557</v>
      </c>
      <c r="O576" s="160">
        <f t="shared" si="75"/>
        <v>2.670953122181082</v>
      </c>
      <c r="P576" s="160">
        <f t="shared" si="76"/>
        <v>594.5205924196548</v>
      </c>
      <c r="Q576" s="172">
        <f t="shared" si="77"/>
        <v>160.2571873308649</v>
      </c>
    </row>
    <row r="577" spans="1:17" s="17" customFormat="1" ht="11.25">
      <c r="A577" s="193"/>
      <c r="B577" s="126" t="s">
        <v>163</v>
      </c>
      <c r="C577" s="127" t="s">
        <v>157</v>
      </c>
      <c r="D577" s="126">
        <v>20</v>
      </c>
      <c r="E577" s="126">
        <v>1981</v>
      </c>
      <c r="F577" s="128">
        <f>G577+H577+I577</f>
        <v>14.891</v>
      </c>
      <c r="G577" s="128">
        <v>1.428</v>
      </c>
      <c r="H577" s="128">
        <v>3.2</v>
      </c>
      <c r="I577" s="128">
        <v>10.263</v>
      </c>
      <c r="J577" s="129">
        <v>1034.85</v>
      </c>
      <c r="K577" s="128">
        <v>10.263</v>
      </c>
      <c r="L577" s="129">
        <v>1034.85</v>
      </c>
      <c r="M577" s="130">
        <f t="shared" si="74"/>
        <v>0.009917379330337732</v>
      </c>
      <c r="N577" s="131">
        <v>220.9</v>
      </c>
      <c r="O577" s="160">
        <f t="shared" si="75"/>
        <v>2.190749094071605</v>
      </c>
      <c r="P577" s="160">
        <f t="shared" si="76"/>
        <v>595.0427598202639</v>
      </c>
      <c r="Q577" s="172">
        <f t="shared" si="77"/>
        <v>131.4449456442963</v>
      </c>
    </row>
    <row r="578" spans="1:17" s="17" customFormat="1" ht="11.25">
      <c r="A578" s="193"/>
      <c r="B578" s="126" t="s">
        <v>215</v>
      </c>
      <c r="C578" s="127" t="s">
        <v>208</v>
      </c>
      <c r="D578" s="126">
        <v>18</v>
      </c>
      <c r="E578" s="126">
        <v>1959</v>
      </c>
      <c r="F578" s="128">
        <v>11.64</v>
      </c>
      <c r="G578" s="128">
        <v>2.08</v>
      </c>
      <c r="H578" s="128">
        <v>0</v>
      </c>
      <c r="I578" s="128">
        <f>F578-G578-H578</f>
        <v>9.56</v>
      </c>
      <c r="J578" s="129">
        <v>963.76</v>
      </c>
      <c r="K578" s="128">
        <f>I578/J578*L578</f>
        <v>9.560396779281149</v>
      </c>
      <c r="L578" s="129">
        <v>963.8</v>
      </c>
      <c r="M578" s="130">
        <f t="shared" si="74"/>
        <v>0.009919482028720844</v>
      </c>
      <c r="N578" s="131">
        <v>278.71</v>
      </c>
      <c r="O578" s="160">
        <f t="shared" si="75"/>
        <v>2.764658836224786</v>
      </c>
      <c r="P578" s="160">
        <f t="shared" si="76"/>
        <v>595.1689217232506</v>
      </c>
      <c r="Q578" s="172">
        <f t="shared" si="77"/>
        <v>165.87953017348718</v>
      </c>
    </row>
    <row r="579" spans="1:17" s="17" customFormat="1" ht="11.25">
      <c r="A579" s="193"/>
      <c r="B579" s="126" t="s">
        <v>507</v>
      </c>
      <c r="C579" s="140" t="s">
        <v>505</v>
      </c>
      <c r="D579" s="126">
        <v>18</v>
      </c>
      <c r="E579" s="126">
        <v>1959</v>
      </c>
      <c r="F579" s="128">
        <f>SUM(G579+H579+I579)</f>
        <v>9.613240000000001</v>
      </c>
      <c r="G579" s="128">
        <v>1.07654</v>
      </c>
      <c r="H579" s="128">
        <v>1.07654</v>
      </c>
      <c r="I579" s="128">
        <v>7.46016</v>
      </c>
      <c r="J579" s="129">
        <v>749.42</v>
      </c>
      <c r="K579" s="128">
        <v>7.46016</v>
      </c>
      <c r="L579" s="129">
        <v>749.42</v>
      </c>
      <c r="M579" s="130">
        <f t="shared" si="74"/>
        <v>0.00995457820714686</v>
      </c>
      <c r="N579" s="131">
        <v>242.96</v>
      </c>
      <c r="O579" s="160">
        <f t="shared" si="75"/>
        <v>2.4185643212084016</v>
      </c>
      <c r="P579" s="160">
        <f t="shared" si="76"/>
        <v>597.2746924288117</v>
      </c>
      <c r="Q579" s="172">
        <f t="shared" si="77"/>
        <v>145.1138592725041</v>
      </c>
    </row>
    <row r="580" spans="1:17" s="17" customFormat="1" ht="11.25">
      <c r="A580" s="193"/>
      <c r="B580" s="126" t="s">
        <v>286</v>
      </c>
      <c r="C580" s="133" t="s">
        <v>276</v>
      </c>
      <c r="D580" s="134">
        <v>107</v>
      </c>
      <c r="E580" s="141" t="s">
        <v>189</v>
      </c>
      <c r="F580" s="135">
        <v>48.06</v>
      </c>
      <c r="G580" s="135">
        <v>5.32</v>
      </c>
      <c r="H580" s="135">
        <v>17.2</v>
      </c>
      <c r="I580" s="135">
        <v>25.54</v>
      </c>
      <c r="J580" s="136">
        <v>2563.58</v>
      </c>
      <c r="K580" s="135">
        <v>25.35</v>
      </c>
      <c r="L580" s="136">
        <v>2544.13</v>
      </c>
      <c r="M580" s="137">
        <v>0.009964113469044428</v>
      </c>
      <c r="N580" s="138">
        <v>220.4</v>
      </c>
      <c r="O580" s="161">
        <v>2.196090608577392</v>
      </c>
      <c r="P580" s="161">
        <v>597.8468081426656</v>
      </c>
      <c r="Q580" s="173">
        <v>131.7654365146435</v>
      </c>
    </row>
    <row r="581" spans="1:17" s="17" customFormat="1" ht="11.25">
      <c r="A581" s="193"/>
      <c r="B581" s="126" t="s">
        <v>308</v>
      </c>
      <c r="C581" s="140" t="s">
        <v>305</v>
      </c>
      <c r="D581" s="126">
        <v>11</v>
      </c>
      <c r="E581" s="126" t="s">
        <v>189</v>
      </c>
      <c r="F581" s="128">
        <f>G581+H581+I581</f>
        <v>6.106</v>
      </c>
      <c r="G581" s="128">
        <v>0.439</v>
      </c>
      <c r="H581" s="128">
        <v>1.6</v>
      </c>
      <c r="I581" s="128">
        <v>4.067</v>
      </c>
      <c r="J581" s="129">
        <v>407.19</v>
      </c>
      <c r="K581" s="128">
        <v>3.56</v>
      </c>
      <c r="L581" s="129">
        <v>356.36</v>
      </c>
      <c r="M581" s="130">
        <f aca="true" t="shared" si="78" ref="M581:M606">K581/L581</f>
        <v>0.009989897856100572</v>
      </c>
      <c r="N581" s="131">
        <v>334.3</v>
      </c>
      <c r="O581" s="160">
        <f aca="true" t="shared" si="79" ref="O581:O606">M581*N581</f>
        <v>3.339622853294421</v>
      </c>
      <c r="P581" s="160">
        <f aca="true" t="shared" si="80" ref="P581:P606">M581*60*1000</f>
        <v>599.3938713660343</v>
      </c>
      <c r="Q581" s="172">
        <f aca="true" t="shared" si="81" ref="Q581:Q606">P581*N581/1000</f>
        <v>200.3773711976653</v>
      </c>
    </row>
    <row r="582" spans="1:17" s="17" customFormat="1" ht="11.25">
      <c r="A582" s="193"/>
      <c r="B582" s="126" t="s">
        <v>163</v>
      </c>
      <c r="C582" s="127" t="s">
        <v>162</v>
      </c>
      <c r="D582" s="126">
        <v>62</v>
      </c>
      <c r="E582" s="126">
        <v>1977</v>
      </c>
      <c r="F582" s="128">
        <f>G582+H582+I582</f>
        <v>52.096000000000004</v>
      </c>
      <c r="G582" s="128">
        <v>5.916</v>
      </c>
      <c r="H582" s="128">
        <v>10</v>
      </c>
      <c r="I582" s="128">
        <v>36.18</v>
      </c>
      <c r="J582" s="129">
        <v>3618.22</v>
      </c>
      <c r="K582" s="128">
        <v>36.18</v>
      </c>
      <c r="L582" s="129">
        <v>3618.22</v>
      </c>
      <c r="M582" s="130">
        <f t="shared" si="78"/>
        <v>0.009999391966215432</v>
      </c>
      <c r="N582" s="131">
        <v>220.9</v>
      </c>
      <c r="O582" s="160">
        <f t="shared" si="79"/>
        <v>2.2088656853369892</v>
      </c>
      <c r="P582" s="160">
        <f t="shared" si="80"/>
        <v>599.963517972926</v>
      </c>
      <c r="Q582" s="172">
        <f t="shared" si="81"/>
        <v>132.53194112021936</v>
      </c>
    </row>
    <row r="583" spans="1:17" s="17" customFormat="1" ht="11.25">
      <c r="A583" s="193"/>
      <c r="B583" s="126" t="s">
        <v>386</v>
      </c>
      <c r="C583" s="127" t="s">
        <v>400</v>
      </c>
      <c r="D583" s="126">
        <v>5</v>
      </c>
      <c r="E583" s="126">
        <v>1940</v>
      </c>
      <c r="F583" s="128">
        <f>G583+H583+I583</f>
        <v>3.1299</v>
      </c>
      <c r="G583" s="128">
        <v>0.4366</v>
      </c>
      <c r="H583" s="128">
        <v>0.7661</v>
      </c>
      <c r="I583" s="128">
        <v>1.9272</v>
      </c>
      <c r="J583" s="129">
        <v>192.6</v>
      </c>
      <c r="K583" s="128">
        <v>1.9272</v>
      </c>
      <c r="L583" s="129">
        <v>192.6</v>
      </c>
      <c r="M583" s="130">
        <f t="shared" si="78"/>
        <v>0.010006230529595017</v>
      </c>
      <c r="N583" s="131">
        <v>169.5</v>
      </c>
      <c r="O583" s="160">
        <f t="shared" si="79"/>
        <v>1.6960560747663553</v>
      </c>
      <c r="P583" s="160">
        <f t="shared" si="80"/>
        <v>600.373831775701</v>
      </c>
      <c r="Q583" s="172">
        <f t="shared" si="81"/>
        <v>101.76336448598133</v>
      </c>
    </row>
    <row r="584" spans="1:17" s="17" customFormat="1" ht="11.25">
      <c r="A584" s="193"/>
      <c r="B584" s="126" t="s">
        <v>87</v>
      </c>
      <c r="C584" s="127" t="s">
        <v>51</v>
      </c>
      <c r="D584" s="126">
        <v>6</v>
      </c>
      <c r="E584" s="126">
        <v>1935</v>
      </c>
      <c r="F584" s="128">
        <v>3.3984</v>
      </c>
      <c r="G584" s="128">
        <v>0.321</v>
      </c>
      <c r="H584" s="128">
        <v>0.0374</v>
      </c>
      <c r="I584" s="128">
        <v>3.04</v>
      </c>
      <c r="J584" s="129">
        <v>302.59</v>
      </c>
      <c r="K584" s="128">
        <v>3.04</v>
      </c>
      <c r="L584" s="129">
        <v>302.59</v>
      </c>
      <c r="M584" s="130">
        <f t="shared" si="78"/>
        <v>0.010046597706467498</v>
      </c>
      <c r="N584" s="131">
        <v>247.321</v>
      </c>
      <c r="O584" s="160">
        <f t="shared" si="79"/>
        <v>2.484734591361248</v>
      </c>
      <c r="P584" s="160">
        <f t="shared" si="80"/>
        <v>602.79586238805</v>
      </c>
      <c r="Q584" s="172">
        <f t="shared" si="81"/>
        <v>149.0840754816749</v>
      </c>
    </row>
    <row r="585" spans="1:17" s="17" customFormat="1" ht="11.25">
      <c r="A585" s="193"/>
      <c r="B585" s="126" t="s">
        <v>163</v>
      </c>
      <c r="C585" s="127" t="s">
        <v>161</v>
      </c>
      <c r="D585" s="126">
        <v>40</v>
      </c>
      <c r="E585" s="126">
        <v>1982</v>
      </c>
      <c r="F585" s="128">
        <f>G585+H585+I585</f>
        <v>25.41</v>
      </c>
      <c r="G585" s="128">
        <v>2.44</v>
      </c>
      <c r="H585" s="128">
        <v>6.4</v>
      </c>
      <c r="I585" s="128">
        <v>16.57</v>
      </c>
      <c r="J585" s="129">
        <v>1644.35</v>
      </c>
      <c r="K585" s="128">
        <v>16.57</v>
      </c>
      <c r="L585" s="129">
        <v>1644.35</v>
      </c>
      <c r="M585" s="130">
        <f t="shared" si="78"/>
        <v>0.0100769300939581</v>
      </c>
      <c r="N585" s="131">
        <v>220.9</v>
      </c>
      <c r="O585" s="160">
        <f t="shared" si="79"/>
        <v>2.2259938577553444</v>
      </c>
      <c r="P585" s="160">
        <f t="shared" si="80"/>
        <v>604.615805637486</v>
      </c>
      <c r="Q585" s="172">
        <f t="shared" si="81"/>
        <v>133.55963146532065</v>
      </c>
    </row>
    <row r="586" spans="1:17" s="17" customFormat="1" ht="11.25">
      <c r="A586" s="193"/>
      <c r="B586" s="126" t="s">
        <v>87</v>
      </c>
      <c r="C586" s="127" t="s">
        <v>52</v>
      </c>
      <c r="D586" s="126">
        <v>31</v>
      </c>
      <c r="E586" s="126">
        <v>1967</v>
      </c>
      <c r="F586" s="128">
        <v>30.9837</v>
      </c>
      <c r="G586" s="128">
        <v>11.4493</v>
      </c>
      <c r="H586" s="128">
        <v>5.77</v>
      </c>
      <c r="I586" s="128">
        <v>13.7644</v>
      </c>
      <c r="J586" s="129">
        <v>1363.17</v>
      </c>
      <c r="K586" s="128">
        <v>13.7644</v>
      </c>
      <c r="L586" s="129">
        <v>1363.17</v>
      </c>
      <c r="M586" s="130">
        <f t="shared" si="78"/>
        <v>0.010097346625879383</v>
      </c>
      <c r="N586" s="131">
        <v>247.321</v>
      </c>
      <c r="O586" s="160">
        <f t="shared" si="79"/>
        <v>2.4972858648591147</v>
      </c>
      <c r="P586" s="160">
        <f t="shared" si="80"/>
        <v>605.840797552763</v>
      </c>
      <c r="Q586" s="172">
        <f t="shared" si="81"/>
        <v>149.8371518915469</v>
      </c>
    </row>
    <row r="587" spans="1:17" s="17" customFormat="1" ht="11.25">
      <c r="A587" s="193"/>
      <c r="B587" s="126" t="s">
        <v>540</v>
      </c>
      <c r="C587" s="127" t="s">
        <v>527</v>
      </c>
      <c r="D587" s="126"/>
      <c r="E587" s="126">
        <v>1960</v>
      </c>
      <c r="F587" s="128">
        <v>2.682</v>
      </c>
      <c r="G587" s="128">
        <v>0.2717</v>
      </c>
      <c r="H587" s="128">
        <v>0.573</v>
      </c>
      <c r="I587" s="128">
        <v>1.8373</v>
      </c>
      <c r="J587" s="129">
        <v>181.35</v>
      </c>
      <c r="K587" s="128">
        <f>I587</f>
        <v>1.8373</v>
      </c>
      <c r="L587" s="129">
        <f>J587</f>
        <v>181.35</v>
      </c>
      <c r="M587" s="130">
        <f t="shared" si="78"/>
        <v>0.01013123793768955</v>
      </c>
      <c r="N587" s="131">
        <v>213.53</v>
      </c>
      <c r="O587" s="160">
        <f t="shared" si="79"/>
        <v>2.1633232368348496</v>
      </c>
      <c r="P587" s="160">
        <f t="shared" si="80"/>
        <v>607.874276261373</v>
      </c>
      <c r="Q587" s="172">
        <f t="shared" si="81"/>
        <v>129.79939421009098</v>
      </c>
    </row>
    <row r="588" spans="1:17" s="17" customFormat="1" ht="11.25">
      <c r="A588" s="193"/>
      <c r="B588" s="126" t="s">
        <v>308</v>
      </c>
      <c r="C588" s="140" t="s">
        <v>306</v>
      </c>
      <c r="D588" s="126">
        <v>15</v>
      </c>
      <c r="E588" s="126" t="s">
        <v>189</v>
      </c>
      <c r="F588" s="128">
        <f>G588+H588+I588</f>
        <v>10.29</v>
      </c>
      <c r="G588" s="128">
        <v>1.059</v>
      </c>
      <c r="H588" s="128">
        <v>2.25</v>
      </c>
      <c r="I588" s="128">
        <v>6.981</v>
      </c>
      <c r="J588" s="129">
        <v>880.52</v>
      </c>
      <c r="K588" s="128">
        <v>5.308</v>
      </c>
      <c r="L588" s="129">
        <v>522.48</v>
      </c>
      <c r="M588" s="130">
        <f t="shared" si="78"/>
        <v>0.010159240545092634</v>
      </c>
      <c r="N588" s="131">
        <v>334.3</v>
      </c>
      <c r="O588" s="160">
        <f t="shared" si="79"/>
        <v>3.396234114224468</v>
      </c>
      <c r="P588" s="160">
        <f t="shared" si="80"/>
        <v>609.554432705558</v>
      </c>
      <c r="Q588" s="172">
        <f t="shared" si="81"/>
        <v>203.77404685346806</v>
      </c>
    </row>
    <row r="589" spans="1:17" s="17" customFormat="1" ht="11.25">
      <c r="A589" s="193"/>
      <c r="B589" s="126" t="s">
        <v>644</v>
      </c>
      <c r="C589" s="127" t="s">
        <v>626</v>
      </c>
      <c r="D589" s="126">
        <v>20</v>
      </c>
      <c r="E589" s="126">
        <v>1975</v>
      </c>
      <c r="F589" s="128">
        <v>15.41</v>
      </c>
      <c r="G589" s="128">
        <v>1.7</v>
      </c>
      <c r="H589" s="128">
        <v>3.2</v>
      </c>
      <c r="I589" s="128">
        <v>10.5</v>
      </c>
      <c r="J589" s="129">
        <v>1032.89</v>
      </c>
      <c r="K589" s="142">
        <v>10.5</v>
      </c>
      <c r="L589" s="129">
        <v>1032.89</v>
      </c>
      <c r="M589" s="130">
        <f t="shared" si="78"/>
        <v>0.010165651715090667</v>
      </c>
      <c r="N589" s="131">
        <v>310.87</v>
      </c>
      <c r="O589" s="160">
        <f t="shared" si="79"/>
        <v>3.1601961486702357</v>
      </c>
      <c r="P589" s="160">
        <f t="shared" si="80"/>
        <v>609.93910290544</v>
      </c>
      <c r="Q589" s="172">
        <f t="shared" si="81"/>
        <v>189.61176892021416</v>
      </c>
    </row>
    <row r="590" spans="1:17" s="17" customFormat="1" ht="11.25">
      <c r="A590" s="193"/>
      <c r="B590" s="126" t="s">
        <v>163</v>
      </c>
      <c r="C590" s="127" t="s">
        <v>158</v>
      </c>
      <c r="D590" s="126">
        <v>20</v>
      </c>
      <c r="E590" s="126">
        <v>1982</v>
      </c>
      <c r="F590" s="128">
        <f>G590+H590+I590</f>
        <v>15.074</v>
      </c>
      <c r="G590" s="128">
        <v>1.377</v>
      </c>
      <c r="H590" s="128">
        <v>3.2</v>
      </c>
      <c r="I590" s="128">
        <v>10.497</v>
      </c>
      <c r="J590" s="129">
        <v>1027.75</v>
      </c>
      <c r="K590" s="128">
        <v>10.497</v>
      </c>
      <c r="L590" s="129">
        <v>1027.75</v>
      </c>
      <c r="M590" s="130">
        <f t="shared" si="78"/>
        <v>0.010213573339819995</v>
      </c>
      <c r="N590" s="131">
        <v>220.9</v>
      </c>
      <c r="O590" s="160">
        <f t="shared" si="79"/>
        <v>2.256178350766237</v>
      </c>
      <c r="P590" s="160">
        <f t="shared" si="80"/>
        <v>612.8144003891998</v>
      </c>
      <c r="Q590" s="172">
        <f t="shared" si="81"/>
        <v>135.37070104597424</v>
      </c>
    </row>
    <row r="591" spans="1:17" s="17" customFormat="1" ht="11.25">
      <c r="A591" s="193"/>
      <c r="B591" s="126" t="s">
        <v>107</v>
      </c>
      <c r="C591" s="127" t="s">
        <v>99</v>
      </c>
      <c r="D591" s="126">
        <v>9</v>
      </c>
      <c r="E591" s="126">
        <v>1990</v>
      </c>
      <c r="F591" s="128">
        <f>G591+H591+I591</f>
        <v>6.774526</v>
      </c>
      <c r="G591" s="128">
        <v>1.44</v>
      </c>
      <c r="H591" s="128">
        <v>0.582276</v>
      </c>
      <c r="I591" s="128">
        <v>4.75225</v>
      </c>
      <c r="J591" s="129">
        <v>464.07</v>
      </c>
      <c r="K591" s="128">
        <f>I591</f>
        <v>4.75225</v>
      </c>
      <c r="L591" s="129">
        <f>J591</f>
        <v>464.07</v>
      </c>
      <c r="M591" s="130">
        <f t="shared" si="78"/>
        <v>0.010240373219557395</v>
      </c>
      <c r="N591" s="131">
        <f>N590</f>
        <v>220.9</v>
      </c>
      <c r="O591" s="160">
        <f t="shared" si="79"/>
        <v>2.2620984442002285</v>
      </c>
      <c r="P591" s="160">
        <f t="shared" si="80"/>
        <v>614.4223931734438</v>
      </c>
      <c r="Q591" s="172">
        <f t="shared" si="81"/>
        <v>135.72590665201375</v>
      </c>
    </row>
    <row r="592" spans="1:17" s="17" customFormat="1" ht="11.25">
      <c r="A592" s="193"/>
      <c r="B592" s="126" t="s">
        <v>163</v>
      </c>
      <c r="C592" s="127" t="s">
        <v>159</v>
      </c>
      <c r="D592" s="126">
        <v>20</v>
      </c>
      <c r="E592" s="126">
        <v>1981</v>
      </c>
      <c r="F592" s="128">
        <f>G592+H592+I592</f>
        <v>15.879000000000001</v>
      </c>
      <c r="G592" s="128">
        <v>2.193</v>
      </c>
      <c r="H592" s="128">
        <v>3.2</v>
      </c>
      <c r="I592" s="128">
        <v>10.486</v>
      </c>
      <c r="J592" s="129">
        <v>1019.7</v>
      </c>
      <c r="K592" s="128">
        <v>10.486</v>
      </c>
      <c r="L592" s="129">
        <v>1019.7</v>
      </c>
      <c r="M592" s="130">
        <f t="shared" si="78"/>
        <v>0.010283416691183682</v>
      </c>
      <c r="N592" s="131">
        <v>220.9</v>
      </c>
      <c r="O592" s="160">
        <f t="shared" si="79"/>
        <v>2.2716067470824752</v>
      </c>
      <c r="P592" s="160">
        <f t="shared" si="80"/>
        <v>617.0050014710209</v>
      </c>
      <c r="Q592" s="172">
        <f t="shared" si="81"/>
        <v>136.29640482494852</v>
      </c>
    </row>
    <row r="593" spans="1:17" s="17" customFormat="1" ht="11.25">
      <c r="A593" s="193"/>
      <c r="B593" s="126" t="s">
        <v>87</v>
      </c>
      <c r="C593" s="127" t="s">
        <v>53</v>
      </c>
      <c r="D593" s="126">
        <v>75</v>
      </c>
      <c r="E593" s="126">
        <v>1963</v>
      </c>
      <c r="F593" s="128">
        <v>20.6749</v>
      </c>
      <c r="G593" s="128">
        <v>6.3099</v>
      </c>
      <c r="H593" s="128">
        <v>0.75</v>
      </c>
      <c r="I593" s="128">
        <v>13.615</v>
      </c>
      <c r="J593" s="129">
        <v>1322.83</v>
      </c>
      <c r="K593" s="128">
        <v>13.615</v>
      </c>
      <c r="L593" s="129">
        <v>1322.83</v>
      </c>
      <c r="M593" s="130">
        <f t="shared" si="78"/>
        <v>0.010292327812341722</v>
      </c>
      <c r="N593" s="131">
        <v>247.321</v>
      </c>
      <c r="O593" s="160">
        <f t="shared" si="79"/>
        <v>2.545508806876167</v>
      </c>
      <c r="P593" s="160">
        <f t="shared" si="80"/>
        <v>617.5396687405033</v>
      </c>
      <c r="Q593" s="172">
        <f t="shared" si="81"/>
        <v>152.73052841257</v>
      </c>
    </row>
    <row r="594" spans="1:17" s="17" customFormat="1" ht="11.25">
      <c r="A594" s="193"/>
      <c r="B594" s="126" t="s">
        <v>330</v>
      </c>
      <c r="C594" s="143" t="s">
        <v>326</v>
      </c>
      <c r="D594" s="141">
        <v>6</v>
      </c>
      <c r="E594" s="141" t="s">
        <v>327</v>
      </c>
      <c r="F594" s="144">
        <f>SUM(G594+H594+I594)</f>
        <v>3.7</v>
      </c>
      <c r="G594" s="144">
        <v>0.2</v>
      </c>
      <c r="H594" s="144">
        <v>0.9</v>
      </c>
      <c r="I594" s="144">
        <v>2.6</v>
      </c>
      <c r="J594" s="145">
        <v>252.5</v>
      </c>
      <c r="K594" s="144">
        <v>2.6</v>
      </c>
      <c r="L594" s="145">
        <v>252.5</v>
      </c>
      <c r="M594" s="130">
        <f t="shared" si="78"/>
        <v>0.010297029702970298</v>
      </c>
      <c r="N594" s="138">
        <v>227</v>
      </c>
      <c r="O594" s="160">
        <f t="shared" si="79"/>
        <v>2.3374257425742577</v>
      </c>
      <c r="P594" s="160">
        <f t="shared" si="80"/>
        <v>617.8217821782179</v>
      </c>
      <c r="Q594" s="172">
        <f t="shared" si="81"/>
        <v>140.24554455445548</v>
      </c>
    </row>
    <row r="595" spans="1:17" s="17" customFormat="1" ht="11.25">
      <c r="A595" s="193"/>
      <c r="B595" s="126" t="s">
        <v>507</v>
      </c>
      <c r="C595" s="140" t="s">
        <v>506</v>
      </c>
      <c r="D595" s="126">
        <v>8</v>
      </c>
      <c r="E595" s="126">
        <v>1982</v>
      </c>
      <c r="F595" s="128">
        <f>SUM(G595+H595+I595)</f>
        <v>6.888749</v>
      </c>
      <c r="G595" s="128">
        <v>1.229749</v>
      </c>
      <c r="H595" s="128">
        <v>1.229749</v>
      </c>
      <c r="I595" s="128">
        <v>4.429251</v>
      </c>
      <c r="J595" s="129">
        <v>427.72</v>
      </c>
      <c r="K595" s="128">
        <v>4.429251</v>
      </c>
      <c r="L595" s="129">
        <v>427.72</v>
      </c>
      <c r="M595" s="130">
        <f t="shared" si="78"/>
        <v>0.010355491910595717</v>
      </c>
      <c r="N595" s="131">
        <v>242.96</v>
      </c>
      <c r="O595" s="160">
        <f t="shared" si="79"/>
        <v>2.515970314598335</v>
      </c>
      <c r="P595" s="160">
        <f t="shared" si="80"/>
        <v>621.3295146357431</v>
      </c>
      <c r="Q595" s="172">
        <f t="shared" si="81"/>
        <v>150.95821887590014</v>
      </c>
    </row>
    <row r="596" spans="1:17" s="17" customFormat="1" ht="11.25">
      <c r="A596" s="193"/>
      <c r="B596" s="126" t="s">
        <v>362</v>
      </c>
      <c r="C596" s="127" t="s">
        <v>366</v>
      </c>
      <c r="D596" s="126">
        <v>40</v>
      </c>
      <c r="E596" s="126">
        <v>1961</v>
      </c>
      <c r="F596" s="128">
        <v>21.679</v>
      </c>
      <c r="G596" s="128">
        <v>3.331</v>
      </c>
      <c r="H596" s="128">
        <v>0.4</v>
      </c>
      <c r="I596" s="128">
        <v>17.948</v>
      </c>
      <c r="J596" s="129">
        <v>1732.11</v>
      </c>
      <c r="K596" s="128">
        <v>17.948</v>
      </c>
      <c r="L596" s="129">
        <v>1732.11</v>
      </c>
      <c r="M596" s="130">
        <f t="shared" si="78"/>
        <v>0.010361928514932655</v>
      </c>
      <c r="N596" s="131">
        <v>252.55</v>
      </c>
      <c r="O596" s="160">
        <f t="shared" si="79"/>
        <v>2.616905046446242</v>
      </c>
      <c r="P596" s="160">
        <f t="shared" si="80"/>
        <v>621.7157108959593</v>
      </c>
      <c r="Q596" s="172">
        <f t="shared" si="81"/>
        <v>157.01430278677452</v>
      </c>
    </row>
    <row r="597" spans="1:17" s="17" customFormat="1" ht="11.25">
      <c r="A597" s="193"/>
      <c r="B597" s="126" t="s">
        <v>386</v>
      </c>
      <c r="C597" s="127" t="s">
        <v>401</v>
      </c>
      <c r="D597" s="126">
        <v>4</v>
      </c>
      <c r="E597" s="126">
        <v>1989</v>
      </c>
      <c r="F597" s="128">
        <f>G597+H597+I597</f>
        <v>3.746</v>
      </c>
      <c r="G597" s="128">
        <v>0.4585</v>
      </c>
      <c r="H597" s="128">
        <v>0.64</v>
      </c>
      <c r="I597" s="128">
        <v>2.6475</v>
      </c>
      <c r="J597" s="129">
        <v>254.45</v>
      </c>
      <c r="K597" s="128">
        <v>2.6475</v>
      </c>
      <c r="L597" s="129">
        <v>254.45</v>
      </c>
      <c r="M597" s="130">
        <f t="shared" si="78"/>
        <v>0.010404794655138534</v>
      </c>
      <c r="N597" s="131">
        <v>169.5</v>
      </c>
      <c r="O597" s="160">
        <f t="shared" si="79"/>
        <v>1.7636126940459815</v>
      </c>
      <c r="P597" s="160">
        <f t="shared" si="80"/>
        <v>624.2876793083121</v>
      </c>
      <c r="Q597" s="172">
        <f t="shared" si="81"/>
        <v>105.8167616427589</v>
      </c>
    </row>
    <row r="598" spans="1:17" s="17" customFormat="1" ht="11.25">
      <c r="A598" s="193"/>
      <c r="B598" s="126" t="s">
        <v>330</v>
      </c>
      <c r="C598" s="143" t="s">
        <v>329</v>
      </c>
      <c r="D598" s="141">
        <v>12</v>
      </c>
      <c r="E598" s="141">
        <v>1960</v>
      </c>
      <c r="F598" s="144">
        <f>SUM(G598+H598+I598)</f>
        <v>7.8999999999999995</v>
      </c>
      <c r="G598" s="144">
        <v>0.4</v>
      </c>
      <c r="H598" s="144">
        <v>1.9</v>
      </c>
      <c r="I598" s="144">
        <v>5.6</v>
      </c>
      <c r="J598" s="145">
        <v>531.53</v>
      </c>
      <c r="K598" s="144">
        <v>5.1</v>
      </c>
      <c r="L598" s="145">
        <v>488.5</v>
      </c>
      <c r="M598" s="130">
        <f t="shared" si="78"/>
        <v>0.010440122824974411</v>
      </c>
      <c r="N598" s="138">
        <v>227</v>
      </c>
      <c r="O598" s="160">
        <f t="shared" si="79"/>
        <v>2.3699078812691914</v>
      </c>
      <c r="P598" s="160">
        <f t="shared" si="80"/>
        <v>626.4073694984646</v>
      </c>
      <c r="Q598" s="172">
        <f t="shared" si="81"/>
        <v>142.19447287615148</v>
      </c>
    </row>
    <row r="599" spans="1:17" s="17" customFormat="1" ht="11.25">
      <c r="A599" s="193"/>
      <c r="B599" s="126" t="s">
        <v>183</v>
      </c>
      <c r="C599" s="127" t="s">
        <v>174</v>
      </c>
      <c r="D599" s="126">
        <v>18</v>
      </c>
      <c r="E599" s="126" t="s">
        <v>170</v>
      </c>
      <c r="F599" s="128">
        <f>SUM(G599,H599,I599)</f>
        <v>15.22</v>
      </c>
      <c r="G599" s="128">
        <v>0.59</v>
      </c>
      <c r="H599" s="128">
        <v>2.743</v>
      </c>
      <c r="I599" s="128">
        <v>11.887</v>
      </c>
      <c r="J599" s="129"/>
      <c r="K599" s="128">
        <f>I599</f>
        <v>11.887</v>
      </c>
      <c r="L599" s="129">
        <v>1136.43</v>
      </c>
      <c r="M599" s="130">
        <f t="shared" si="78"/>
        <v>0.010459949138970285</v>
      </c>
      <c r="N599" s="131">
        <v>238.819</v>
      </c>
      <c r="O599" s="160">
        <f t="shared" si="79"/>
        <v>2.498034593419744</v>
      </c>
      <c r="P599" s="160">
        <f t="shared" si="80"/>
        <v>627.5969483382171</v>
      </c>
      <c r="Q599" s="172">
        <f t="shared" si="81"/>
        <v>149.88207560518467</v>
      </c>
    </row>
    <row r="600" spans="1:17" s="17" customFormat="1" ht="11.25">
      <c r="A600" s="193"/>
      <c r="B600" s="126" t="s">
        <v>411</v>
      </c>
      <c r="C600" s="127" t="s">
        <v>417</v>
      </c>
      <c r="D600" s="126">
        <v>18</v>
      </c>
      <c r="E600" s="126">
        <v>1991</v>
      </c>
      <c r="F600" s="128">
        <v>17.1</v>
      </c>
      <c r="G600" s="128">
        <v>2.162</v>
      </c>
      <c r="H600" s="128">
        <v>2.88</v>
      </c>
      <c r="I600" s="128">
        <v>12.005</v>
      </c>
      <c r="J600" s="129">
        <v>1146.34</v>
      </c>
      <c r="K600" s="128">
        <v>12</v>
      </c>
      <c r="L600" s="129">
        <v>1146.3</v>
      </c>
      <c r="M600" s="130">
        <f t="shared" si="78"/>
        <v>0.010468463752944256</v>
      </c>
      <c r="N600" s="131">
        <v>210.2</v>
      </c>
      <c r="O600" s="160">
        <f t="shared" si="79"/>
        <v>2.2004710808688825</v>
      </c>
      <c r="P600" s="160">
        <f t="shared" si="80"/>
        <v>628.1078251766554</v>
      </c>
      <c r="Q600" s="172">
        <f t="shared" si="81"/>
        <v>132.02826485213296</v>
      </c>
    </row>
    <row r="601" spans="1:17" s="17" customFormat="1" ht="11.25">
      <c r="A601" s="193"/>
      <c r="B601" s="126" t="s">
        <v>624</v>
      </c>
      <c r="C601" s="127" t="s">
        <v>621</v>
      </c>
      <c r="D601" s="126">
        <v>14</v>
      </c>
      <c r="E601" s="126" t="s">
        <v>189</v>
      </c>
      <c r="F601" s="128">
        <f>G601+H601+I601</f>
        <v>7.3790000000000004</v>
      </c>
      <c r="G601" s="128">
        <v>0.765</v>
      </c>
      <c r="H601" s="128">
        <v>0.132</v>
      </c>
      <c r="I601" s="128">
        <v>6.482</v>
      </c>
      <c r="J601" s="129">
        <v>617.86</v>
      </c>
      <c r="K601" s="128">
        <v>6.482</v>
      </c>
      <c r="L601" s="129">
        <v>617.86</v>
      </c>
      <c r="M601" s="130">
        <f t="shared" si="78"/>
        <v>0.010491049752371088</v>
      </c>
      <c r="N601" s="131">
        <v>201.98</v>
      </c>
      <c r="O601" s="160">
        <f t="shared" si="79"/>
        <v>2.118982228983912</v>
      </c>
      <c r="P601" s="160">
        <f t="shared" si="80"/>
        <v>629.4629851422653</v>
      </c>
      <c r="Q601" s="172">
        <f t="shared" si="81"/>
        <v>127.13893373903475</v>
      </c>
    </row>
    <row r="602" spans="1:17" s="17" customFormat="1" ht="11.25">
      <c r="A602" s="193"/>
      <c r="B602" s="126" t="s">
        <v>163</v>
      </c>
      <c r="C602" s="127" t="s">
        <v>153</v>
      </c>
      <c r="D602" s="126">
        <v>20</v>
      </c>
      <c r="E602" s="126">
        <v>1984</v>
      </c>
      <c r="F602" s="128">
        <f>G602+H602+I602</f>
        <v>16.405</v>
      </c>
      <c r="G602" s="128">
        <v>2.091</v>
      </c>
      <c r="H602" s="128">
        <v>3.2</v>
      </c>
      <c r="I602" s="128">
        <v>11.114</v>
      </c>
      <c r="J602" s="129">
        <v>1059.05</v>
      </c>
      <c r="K602" s="128">
        <v>11.114</v>
      </c>
      <c r="L602" s="129">
        <v>1059.05</v>
      </c>
      <c r="M602" s="130">
        <f t="shared" si="78"/>
        <v>0.010494310939049149</v>
      </c>
      <c r="N602" s="131">
        <v>220.9</v>
      </c>
      <c r="O602" s="160">
        <f t="shared" si="79"/>
        <v>2.318193286435957</v>
      </c>
      <c r="P602" s="160">
        <f t="shared" si="80"/>
        <v>629.6586563429489</v>
      </c>
      <c r="Q602" s="172">
        <f t="shared" si="81"/>
        <v>139.09159718615743</v>
      </c>
    </row>
    <row r="603" spans="1:17" s="17" customFormat="1" ht="11.25">
      <c r="A603" s="193"/>
      <c r="B603" s="126" t="s">
        <v>183</v>
      </c>
      <c r="C603" s="127" t="s">
        <v>176</v>
      </c>
      <c r="D603" s="126">
        <v>12</v>
      </c>
      <c r="E603" s="126" t="s">
        <v>170</v>
      </c>
      <c r="F603" s="128">
        <f>SUM(G603,H603,I603)</f>
        <v>9.372</v>
      </c>
      <c r="G603" s="128">
        <v>0.113</v>
      </c>
      <c r="H603" s="128">
        <v>1.897</v>
      </c>
      <c r="I603" s="128">
        <v>7.362</v>
      </c>
      <c r="J603" s="129"/>
      <c r="K603" s="128">
        <f>I603</f>
        <v>7.362</v>
      </c>
      <c r="L603" s="129">
        <v>696.86</v>
      </c>
      <c r="M603" s="130">
        <f t="shared" si="78"/>
        <v>0.01056453233074075</v>
      </c>
      <c r="N603" s="131">
        <v>238.819</v>
      </c>
      <c r="O603" s="160">
        <f t="shared" si="79"/>
        <v>2.523011046695175</v>
      </c>
      <c r="P603" s="160">
        <f t="shared" si="80"/>
        <v>633.871939844445</v>
      </c>
      <c r="Q603" s="172">
        <f t="shared" si="81"/>
        <v>151.3806628017105</v>
      </c>
    </row>
    <row r="604" spans="1:17" s="17" customFormat="1" ht="11.25">
      <c r="A604" s="193"/>
      <c r="B604" s="126" t="s">
        <v>362</v>
      </c>
      <c r="C604" s="127" t="s">
        <v>367</v>
      </c>
      <c r="D604" s="126">
        <v>8</v>
      </c>
      <c r="E604" s="126">
        <v>1953</v>
      </c>
      <c r="F604" s="128">
        <v>3.391</v>
      </c>
      <c r="G604" s="128">
        <v>0.41463</v>
      </c>
      <c r="H604" s="128">
        <v>0.08</v>
      </c>
      <c r="I604" s="128">
        <f>F604-G604-H604</f>
        <v>2.89637</v>
      </c>
      <c r="J604" s="129">
        <v>273.48</v>
      </c>
      <c r="K604" s="128">
        <v>2.174</v>
      </c>
      <c r="L604" s="129">
        <v>205.31</v>
      </c>
      <c r="M604" s="130">
        <f t="shared" si="78"/>
        <v>0.010588865617846183</v>
      </c>
      <c r="N604" s="131">
        <v>252.55</v>
      </c>
      <c r="O604" s="160">
        <f t="shared" si="79"/>
        <v>2.6742180117870538</v>
      </c>
      <c r="P604" s="160">
        <f t="shared" si="80"/>
        <v>635.331937070771</v>
      </c>
      <c r="Q604" s="172">
        <f t="shared" si="81"/>
        <v>160.45308070722322</v>
      </c>
    </row>
    <row r="605" spans="1:17" s="17" customFormat="1" ht="11.25">
      <c r="A605" s="193"/>
      <c r="B605" s="126" t="s">
        <v>254</v>
      </c>
      <c r="C605" s="127" t="s">
        <v>221</v>
      </c>
      <c r="D605" s="126">
        <v>6</v>
      </c>
      <c r="E605" s="126">
        <v>2004</v>
      </c>
      <c r="F605" s="128">
        <v>8.682</v>
      </c>
      <c r="G605" s="128">
        <v>0.918</v>
      </c>
      <c r="H605" s="128">
        <v>0</v>
      </c>
      <c r="I605" s="128">
        <v>7.764</v>
      </c>
      <c r="J605" s="129">
        <v>813.39</v>
      </c>
      <c r="K605" s="128">
        <v>7.57</v>
      </c>
      <c r="L605" s="129">
        <v>714.43</v>
      </c>
      <c r="M605" s="130">
        <f t="shared" si="78"/>
        <v>0.010595859636353457</v>
      </c>
      <c r="N605" s="131">
        <v>234</v>
      </c>
      <c r="O605" s="160">
        <f t="shared" si="79"/>
        <v>2.4794311549067087</v>
      </c>
      <c r="P605" s="160">
        <f t="shared" si="80"/>
        <v>635.7515781812074</v>
      </c>
      <c r="Q605" s="172">
        <f t="shared" si="81"/>
        <v>148.76586929440253</v>
      </c>
    </row>
    <row r="606" spans="1:17" s="17" customFormat="1" ht="11.25">
      <c r="A606" s="193"/>
      <c r="B606" s="126" t="s">
        <v>332</v>
      </c>
      <c r="C606" s="127" t="s">
        <v>347</v>
      </c>
      <c r="D606" s="126">
        <v>40</v>
      </c>
      <c r="E606" s="126">
        <v>1980</v>
      </c>
      <c r="F606" s="128">
        <v>29.636</v>
      </c>
      <c r="G606" s="128">
        <v>3.877</v>
      </c>
      <c r="H606" s="128">
        <v>6.24</v>
      </c>
      <c r="I606" s="128">
        <v>19.519</v>
      </c>
      <c r="J606" s="129">
        <v>1888.28</v>
      </c>
      <c r="K606" s="128">
        <v>19.44</v>
      </c>
      <c r="L606" s="129">
        <v>1833.54</v>
      </c>
      <c r="M606" s="130">
        <f t="shared" si="78"/>
        <v>0.010602441179357965</v>
      </c>
      <c r="N606" s="131">
        <v>280.675</v>
      </c>
      <c r="O606" s="160">
        <f t="shared" si="79"/>
        <v>2.975840178016297</v>
      </c>
      <c r="P606" s="160">
        <f t="shared" si="80"/>
        <v>636.1464707614779</v>
      </c>
      <c r="Q606" s="172">
        <f t="shared" si="81"/>
        <v>178.5504106809778</v>
      </c>
    </row>
    <row r="607" spans="1:17" s="17" customFormat="1" ht="11.25">
      <c r="A607" s="193"/>
      <c r="B607" s="126" t="s">
        <v>286</v>
      </c>
      <c r="C607" s="133" t="s">
        <v>272</v>
      </c>
      <c r="D607" s="134">
        <v>22</v>
      </c>
      <c r="E607" s="134" t="s">
        <v>189</v>
      </c>
      <c r="F607" s="135">
        <v>18.32</v>
      </c>
      <c r="G607" s="135">
        <v>2.4</v>
      </c>
      <c r="H607" s="135">
        <v>3.52</v>
      </c>
      <c r="I607" s="135">
        <v>12.4</v>
      </c>
      <c r="J607" s="136">
        <v>1166.7</v>
      </c>
      <c r="K607" s="135">
        <v>12.4</v>
      </c>
      <c r="L607" s="136">
        <v>1166.7</v>
      </c>
      <c r="M607" s="137">
        <v>0.010628267763778178</v>
      </c>
      <c r="N607" s="138">
        <v>220.4</v>
      </c>
      <c r="O607" s="161">
        <v>2.3424702151367107</v>
      </c>
      <c r="P607" s="161">
        <v>637.6960658266906</v>
      </c>
      <c r="Q607" s="173">
        <v>140.5482129082026</v>
      </c>
    </row>
    <row r="608" spans="1:17" s="17" customFormat="1" ht="11.25">
      <c r="A608" s="193"/>
      <c r="B608" s="126" t="s">
        <v>163</v>
      </c>
      <c r="C608" s="127" t="s">
        <v>156</v>
      </c>
      <c r="D608" s="126">
        <v>20</v>
      </c>
      <c r="E608" s="126">
        <v>1983</v>
      </c>
      <c r="F608" s="128">
        <f>G608+H608+I608</f>
        <v>16.056</v>
      </c>
      <c r="G608" s="128">
        <v>1.734</v>
      </c>
      <c r="H608" s="128">
        <v>3.2</v>
      </c>
      <c r="I608" s="128">
        <v>11.122</v>
      </c>
      <c r="J608" s="129">
        <v>1037.85</v>
      </c>
      <c r="K608" s="128">
        <v>11.122</v>
      </c>
      <c r="L608" s="129">
        <v>1037.85</v>
      </c>
      <c r="M608" s="130">
        <f aca="true" t="shared" si="82" ref="M608:M618">K608/L608</f>
        <v>0.010716384834031893</v>
      </c>
      <c r="N608" s="131">
        <v>220.9</v>
      </c>
      <c r="O608" s="160">
        <f aca="true" t="shared" si="83" ref="O608:O618">M608*N608</f>
        <v>2.3672494098376453</v>
      </c>
      <c r="P608" s="160">
        <f aca="true" t="shared" si="84" ref="P608:P618">M608*60*1000</f>
        <v>642.9830900419136</v>
      </c>
      <c r="Q608" s="172">
        <f aca="true" t="shared" si="85" ref="Q608:Q618">P608*N608/1000</f>
        <v>142.0349645902587</v>
      </c>
    </row>
    <row r="609" spans="1:17" s="17" customFormat="1" ht="11.25">
      <c r="A609" s="193"/>
      <c r="B609" s="126" t="s">
        <v>455</v>
      </c>
      <c r="C609" s="139" t="s">
        <v>435</v>
      </c>
      <c r="D609" s="146">
        <v>6</v>
      </c>
      <c r="E609" s="126">
        <v>1978</v>
      </c>
      <c r="F609" s="128">
        <f>I609+H609+G609</f>
        <v>5.74</v>
      </c>
      <c r="G609" s="128"/>
      <c r="H609" s="128">
        <v>2.4</v>
      </c>
      <c r="I609" s="128">
        <v>3.34</v>
      </c>
      <c r="J609" s="129">
        <v>311.56</v>
      </c>
      <c r="K609" s="128">
        <v>3.34</v>
      </c>
      <c r="L609" s="129">
        <v>311.56</v>
      </c>
      <c r="M609" s="130">
        <f t="shared" si="82"/>
        <v>0.010720246501476441</v>
      </c>
      <c r="N609" s="131">
        <v>236.3</v>
      </c>
      <c r="O609" s="160">
        <f t="shared" si="83"/>
        <v>2.533194248298883</v>
      </c>
      <c r="P609" s="160">
        <f t="shared" si="84"/>
        <v>643.2147900885865</v>
      </c>
      <c r="Q609" s="172">
        <f t="shared" si="85"/>
        <v>151.991654897933</v>
      </c>
    </row>
    <row r="610" spans="1:17" s="17" customFormat="1" ht="11.25">
      <c r="A610" s="193"/>
      <c r="B610" s="126" t="s">
        <v>644</v>
      </c>
      <c r="C610" s="127" t="s">
        <v>635</v>
      </c>
      <c r="D610" s="126">
        <v>18</v>
      </c>
      <c r="E610" s="126">
        <v>1987</v>
      </c>
      <c r="F610" s="128">
        <v>11.401</v>
      </c>
      <c r="G610" s="128">
        <v>2</v>
      </c>
      <c r="H610" s="128">
        <v>2.4</v>
      </c>
      <c r="I610" s="128">
        <v>7</v>
      </c>
      <c r="J610" s="129">
        <v>651.44</v>
      </c>
      <c r="K610" s="142">
        <v>7</v>
      </c>
      <c r="L610" s="129">
        <v>651.44</v>
      </c>
      <c r="M610" s="130">
        <f t="shared" si="82"/>
        <v>0.010745425518850545</v>
      </c>
      <c r="N610" s="131">
        <v>310.87</v>
      </c>
      <c r="O610" s="160">
        <f t="shared" si="83"/>
        <v>3.340430431045069</v>
      </c>
      <c r="P610" s="160">
        <f t="shared" si="84"/>
        <v>644.7255311310327</v>
      </c>
      <c r="Q610" s="172">
        <f t="shared" si="85"/>
        <v>200.42582586270413</v>
      </c>
    </row>
    <row r="611" spans="1:17" s="17" customFormat="1" ht="11.25">
      <c r="A611" s="193"/>
      <c r="B611" s="126" t="s">
        <v>362</v>
      </c>
      <c r="C611" s="127" t="s">
        <v>368</v>
      </c>
      <c r="D611" s="126">
        <v>8</v>
      </c>
      <c r="E611" s="126">
        <v>1920</v>
      </c>
      <c r="F611" s="128">
        <v>8.22</v>
      </c>
      <c r="G611" s="128">
        <v>0.62985</v>
      </c>
      <c r="H611" s="128">
        <v>1.76</v>
      </c>
      <c r="I611" s="128">
        <f>F611-G611-H611</f>
        <v>5.830150000000001</v>
      </c>
      <c r="J611" s="129">
        <v>541.36</v>
      </c>
      <c r="K611" s="142">
        <v>3.768</v>
      </c>
      <c r="L611" s="129">
        <v>349.88</v>
      </c>
      <c r="M611" s="130">
        <f t="shared" si="82"/>
        <v>0.010769406653709844</v>
      </c>
      <c r="N611" s="131">
        <v>252.55</v>
      </c>
      <c r="O611" s="160">
        <f t="shared" si="83"/>
        <v>2.7198136503944212</v>
      </c>
      <c r="P611" s="160">
        <f t="shared" si="84"/>
        <v>646.1643992225906</v>
      </c>
      <c r="Q611" s="172">
        <f t="shared" si="85"/>
        <v>163.18881902366527</v>
      </c>
    </row>
    <row r="612" spans="1:17" s="17" customFormat="1" ht="11.25">
      <c r="A612" s="193"/>
      <c r="B612" s="126" t="s">
        <v>540</v>
      </c>
      <c r="C612" s="127" t="s">
        <v>528</v>
      </c>
      <c r="D612" s="126"/>
      <c r="E612" s="126">
        <v>1959</v>
      </c>
      <c r="F612" s="128">
        <v>5.574999</v>
      </c>
      <c r="G612" s="128">
        <v>0.38038</v>
      </c>
      <c r="H612" s="128">
        <v>1.28</v>
      </c>
      <c r="I612" s="128">
        <v>3.914619</v>
      </c>
      <c r="J612" s="129">
        <v>363.07</v>
      </c>
      <c r="K612" s="142">
        <f>I612</f>
        <v>3.914619</v>
      </c>
      <c r="L612" s="129">
        <f>J612</f>
        <v>363.07</v>
      </c>
      <c r="M612" s="130">
        <f t="shared" si="82"/>
        <v>0.010781995207535738</v>
      </c>
      <c r="N612" s="131">
        <v>213.53</v>
      </c>
      <c r="O612" s="160">
        <f t="shared" si="83"/>
        <v>2.3022794366651063</v>
      </c>
      <c r="P612" s="160">
        <f t="shared" si="84"/>
        <v>646.9197124521443</v>
      </c>
      <c r="Q612" s="172">
        <f t="shared" si="85"/>
        <v>138.13676619990636</v>
      </c>
    </row>
    <row r="613" spans="1:17" s="17" customFormat="1" ht="11.25">
      <c r="A613" s="193"/>
      <c r="B613" s="126" t="s">
        <v>386</v>
      </c>
      <c r="C613" s="127" t="s">
        <v>402</v>
      </c>
      <c r="D613" s="126">
        <v>9</v>
      </c>
      <c r="E613" s="126">
        <v>1961</v>
      </c>
      <c r="F613" s="128">
        <f>G613+H613+I613</f>
        <v>6.7982</v>
      </c>
      <c r="G613" s="128">
        <v>0.8733</v>
      </c>
      <c r="H613" s="128">
        <v>1.44</v>
      </c>
      <c r="I613" s="128">
        <v>4.4849</v>
      </c>
      <c r="J613" s="129">
        <v>415.79</v>
      </c>
      <c r="K613" s="142">
        <v>4.4849</v>
      </c>
      <c r="L613" s="129">
        <v>415.79</v>
      </c>
      <c r="M613" s="130">
        <f t="shared" si="82"/>
        <v>0.010786454700690251</v>
      </c>
      <c r="N613" s="131">
        <v>169.5</v>
      </c>
      <c r="O613" s="160">
        <f t="shared" si="83"/>
        <v>1.8283040717669976</v>
      </c>
      <c r="P613" s="160">
        <f t="shared" si="84"/>
        <v>647.1872820414151</v>
      </c>
      <c r="Q613" s="172">
        <f t="shared" si="85"/>
        <v>109.69824430601986</v>
      </c>
    </row>
    <row r="614" spans="1:17" s="17" customFormat="1" ht="11.25">
      <c r="A614" s="193"/>
      <c r="B614" s="126" t="s">
        <v>644</v>
      </c>
      <c r="C614" s="127" t="s">
        <v>638</v>
      </c>
      <c r="D614" s="126">
        <v>8</v>
      </c>
      <c r="E614" s="126">
        <v>1975</v>
      </c>
      <c r="F614" s="128">
        <v>5.446</v>
      </c>
      <c r="G614" s="128">
        <v>0.3</v>
      </c>
      <c r="H614" s="128">
        <v>1.28</v>
      </c>
      <c r="I614" s="128">
        <v>3.8</v>
      </c>
      <c r="J614" s="129">
        <v>352.02</v>
      </c>
      <c r="K614" s="142">
        <v>3.8</v>
      </c>
      <c r="L614" s="129">
        <v>352.02</v>
      </c>
      <c r="M614" s="130">
        <f t="shared" si="82"/>
        <v>0.010794841202204421</v>
      </c>
      <c r="N614" s="131">
        <v>310.87</v>
      </c>
      <c r="O614" s="160">
        <f t="shared" si="83"/>
        <v>3.3557922845292882</v>
      </c>
      <c r="P614" s="160">
        <f t="shared" si="84"/>
        <v>647.6904721322653</v>
      </c>
      <c r="Q614" s="172">
        <f t="shared" si="85"/>
        <v>201.3475370717573</v>
      </c>
    </row>
    <row r="615" spans="1:17" s="17" customFormat="1" ht="11.25">
      <c r="A615" s="193"/>
      <c r="B615" s="126" t="s">
        <v>386</v>
      </c>
      <c r="C615" s="127" t="s">
        <v>403</v>
      </c>
      <c r="D615" s="126">
        <v>20</v>
      </c>
      <c r="E615" s="126">
        <v>1985</v>
      </c>
      <c r="F615" s="128">
        <f>G615+H615+I615</f>
        <v>17.594</v>
      </c>
      <c r="G615" s="128">
        <v>2.8927</v>
      </c>
      <c r="H615" s="128">
        <v>3.2</v>
      </c>
      <c r="I615" s="128">
        <v>11.5013</v>
      </c>
      <c r="J615" s="129">
        <v>1064.93</v>
      </c>
      <c r="K615" s="128">
        <v>11.5013</v>
      </c>
      <c r="L615" s="129">
        <v>1064.93</v>
      </c>
      <c r="M615" s="130">
        <f t="shared" si="82"/>
        <v>0.010800052585615956</v>
      </c>
      <c r="N615" s="131">
        <v>169.5</v>
      </c>
      <c r="O615" s="160">
        <f t="shared" si="83"/>
        <v>1.8306089132619046</v>
      </c>
      <c r="P615" s="160">
        <f t="shared" si="84"/>
        <v>648.0031551369574</v>
      </c>
      <c r="Q615" s="172">
        <f t="shared" si="85"/>
        <v>109.83653479571429</v>
      </c>
    </row>
    <row r="616" spans="1:17" s="17" customFormat="1" ht="11.25">
      <c r="A616" s="193"/>
      <c r="B616" s="126" t="s">
        <v>87</v>
      </c>
      <c r="C616" s="127" t="s">
        <v>54</v>
      </c>
      <c r="D616" s="126">
        <v>7</v>
      </c>
      <c r="E616" s="126">
        <v>1920</v>
      </c>
      <c r="F616" s="128">
        <v>2.8504</v>
      </c>
      <c r="G616" s="128">
        <v>0.2295</v>
      </c>
      <c r="H616" s="128">
        <v>0.03</v>
      </c>
      <c r="I616" s="128">
        <v>2.5909</v>
      </c>
      <c r="J616" s="129">
        <v>239.05</v>
      </c>
      <c r="K616" s="128">
        <v>2.5909</v>
      </c>
      <c r="L616" s="129">
        <v>239.05</v>
      </c>
      <c r="M616" s="130">
        <f t="shared" si="82"/>
        <v>0.010838318343442795</v>
      </c>
      <c r="N616" s="131">
        <v>247.321</v>
      </c>
      <c r="O616" s="160">
        <f t="shared" si="83"/>
        <v>2.6805437310186155</v>
      </c>
      <c r="P616" s="160">
        <f t="shared" si="84"/>
        <v>650.2991006065677</v>
      </c>
      <c r="Q616" s="172">
        <f t="shared" si="85"/>
        <v>160.8326238611169</v>
      </c>
    </row>
    <row r="617" spans="1:17" s="17" customFormat="1" ht="11.25">
      <c r="A617" s="193"/>
      <c r="B617" s="126" t="s">
        <v>362</v>
      </c>
      <c r="C617" s="127" t="s">
        <v>369</v>
      </c>
      <c r="D617" s="126">
        <v>6</v>
      </c>
      <c r="E617" s="126">
        <v>1959</v>
      </c>
      <c r="F617" s="128">
        <v>4.545</v>
      </c>
      <c r="G617" s="128">
        <v>0.22</v>
      </c>
      <c r="H617" s="128">
        <v>0.8</v>
      </c>
      <c r="I617" s="128">
        <f>F617-G617-H617</f>
        <v>3.5250000000000004</v>
      </c>
      <c r="J617" s="129">
        <v>324.56</v>
      </c>
      <c r="K617" s="128">
        <v>3.525</v>
      </c>
      <c r="L617" s="129">
        <v>324.56</v>
      </c>
      <c r="M617" s="130">
        <f t="shared" si="82"/>
        <v>0.010860857776682277</v>
      </c>
      <c r="N617" s="131">
        <v>252.55</v>
      </c>
      <c r="O617" s="160">
        <f t="shared" si="83"/>
        <v>2.7429096315011092</v>
      </c>
      <c r="P617" s="160">
        <f t="shared" si="84"/>
        <v>651.6514666009366</v>
      </c>
      <c r="Q617" s="172">
        <f t="shared" si="85"/>
        <v>164.57457789006654</v>
      </c>
    </row>
    <row r="618" spans="1:17" s="17" customFormat="1" ht="11.25">
      <c r="A618" s="193"/>
      <c r="B618" s="126" t="s">
        <v>332</v>
      </c>
      <c r="C618" s="127" t="s">
        <v>346</v>
      </c>
      <c r="D618" s="126">
        <v>28</v>
      </c>
      <c r="E618" s="126">
        <v>1977</v>
      </c>
      <c r="F618" s="128">
        <v>22.698</v>
      </c>
      <c r="G618" s="128">
        <v>2.761</v>
      </c>
      <c r="H618" s="128">
        <v>4.48</v>
      </c>
      <c r="I618" s="128">
        <v>15.457</v>
      </c>
      <c r="J618" s="129">
        <v>1420.11</v>
      </c>
      <c r="K618" s="128">
        <v>15.457</v>
      </c>
      <c r="L618" s="129">
        <v>1420.11</v>
      </c>
      <c r="M618" s="130">
        <f t="shared" si="82"/>
        <v>0.010884368112329328</v>
      </c>
      <c r="N618" s="131">
        <v>280.675</v>
      </c>
      <c r="O618" s="160">
        <f t="shared" si="83"/>
        <v>3.0549700199280343</v>
      </c>
      <c r="P618" s="160">
        <f t="shared" si="84"/>
        <v>653.0620867397597</v>
      </c>
      <c r="Q618" s="172">
        <f t="shared" si="85"/>
        <v>183.29820119568205</v>
      </c>
    </row>
    <row r="619" spans="1:17" s="17" customFormat="1" ht="11.25">
      <c r="A619" s="193"/>
      <c r="B619" s="126" t="s">
        <v>286</v>
      </c>
      <c r="C619" s="133" t="s">
        <v>277</v>
      </c>
      <c r="D619" s="134">
        <v>33</v>
      </c>
      <c r="E619" s="134" t="s">
        <v>189</v>
      </c>
      <c r="F619" s="135">
        <v>22.55</v>
      </c>
      <c r="G619" s="135">
        <v>1.89</v>
      </c>
      <c r="H619" s="135">
        <v>5.12</v>
      </c>
      <c r="I619" s="135">
        <v>15.54</v>
      </c>
      <c r="J619" s="136">
        <v>1419.26</v>
      </c>
      <c r="K619" s="135">
        <v>15.54</v>
      </c>
      <c r="L619" s="136">
        <v>1419.26</v>
      </c>
      <c r="M619" s="137">
        <v>0.010949367980496878</v>
      </c>
      <c r="N619" s="138">
        <v>220.4</v>
      </c>
      <c r="O619" s="161">
        <v>2.413240702901512</v>
      </c>
      <c r="P619" s="161">
        <v>656.9620788298128</v>
      </c>
      <c r="Q619" s="173">
        <v>144.79444217409073</v>
      </c>
    </row>
    <row r="620" spans="1:17" s="17" customFormat="1" ht="11.25">
      <c r="A620" s="193"/>
      <c r="B620" s="126" t="s">
        <v>385</v>
      </c>
      <c r="C620" s="127" t="s">
        <v>380</v>
      </c>
      <c r="D620" s="126">
        <v>32</v>
      </c>
      <c r="E620" s="126">
        <v>1974</v>
      </c>
      <c r="F620" s="128">
        <v>22.603</v>
      </c>
      <c r="G620" s="128">
        <v>2.5349</v>
      </c>
      <c r="H620" s="128">
        <v>3</v>
      </c>
      <c r="I620" s="128">
        <v>17.068</v>
      </c>
      <c r="J620" s="129">
        <v>1555.3</v>
      </c>
      <c r="K620" s="128">
        <v>17.068</v>
      </c>
      <c r="L620" s="129">
        <v>1555.3</v>
      </c>
      <c r="M620" s="130">
        <f>K620/L620</f>
        <v>0.010974088600270045</v>
      </c>
      <c r="N620" s="131">
        <v>206.66</v>
      </c>
      <c r="O620" s="160">
        <f>M620*N620</f>
        <v>2.2679051501318077</v>
      </c>
      <c r="P620" s="160">
        <f>M620*60*1000</f>
        <v>658.4453160162027</v>
      </c>
      <c r="Q620" s="172">
        <f>P620*N620/1000</f>
        <v>136.07430900790845</v>
      </c>
    </row>
    <row r="621" spans="1:17" s="17" customFormat="1" ht="11.25">
      <c r="A621" s="193"/>
      <c r="B621" s="126" t="s">
        <v>332</v>
      </c>
      <c r="C621" s="127" t="s">
        <v>345</v>
      </c>
      <c r="D621" s="126">
        <v>12</v>
      </c>
      <c r="E621" s="126">
        <v>1965</v>
      </c>
      <c r="F621" s="128">
        <v>7.252</v>
      </c>
      <c r="G621" s="128">
        <v>0.24</v>
      </c>
      <c r="H621" s="128">
        <v>0.192</v>
      </c>
      <c r="I621" s="128">
        <v>5.82</v>
      </c>
      <c r="J621" s="129">
        <v>529.58</v>
      </c>
      <c r="K621" s="128">
        <v>5.275</v>
      </c>
      <c r="L621" s="129">
        <v>479.98</v>
      </c>
      <c r="M621" s="130">
        <f>K621/L621</f>
        <v>0.010990041251718822</v>
      </c>
      <c r="N621" s="131">
        <v>280.675</v>
      </c>
      <c r="O621" s="160">
        <f>M621*N621</f>
        <v>3.0846298283261806</v>
      </c>
      <c r="P621" s="160">
        <f>M621*60*1000</f>
        <v>659.4024751031293</v>
      </c>
      <c r="Q621" s="172">
        <f>P621*N621/1000</f>
        <v>185.07778969957081</v>
      </c>
    </row>
    <row r="622" spans="1:17" s="17" customFormat="1" ht="11.25">
      <c r="A622" s="193"/>
      <c r="B622" s="126" t="s">
        <v>385</v>
      </c>
      <c r="C622" s="127" t="s">
        <v>383</v>
      </c>
      <c r="D622" s="126">
        <v>15</v>
      </c>
      <c r="E622" s="126">
        <v>1977</v>
      </c>
      <c r="F622" s="128">
        <v>12.406</v>
      </c>
      <c r="G622" s="128">
        <v>1.402</v>
      </c>
      <c r="H622" s="128">
        <v>2.4</v>
      </c>
      <c r="I622" s="128">
        <v>8.6035</v>
      </c>
      <c r="J622" s="129">
        <v>780.56</v>
      </c>
      <c r="K622" s="128">
        <v>8.6035</v>
      </c>
      <c r="L622" s="129">
        <v>780.6</v>
      </c>
      <c r="M622" s="130">
        <f>K622/L622</f>
        <v>0.011021650012810658</v>
      </c>
      <c r="N622" s="131">
        <v>206.66</v>
      </c>
      <c r="O622" s="160">
        <f>M622*N622</f>
        <v>2.2777341916474505</v>
      </c>
      <c r="P622" s="160">
        <f>M622*60*1000</f>
        <v>661.2990007686394</v>
      </c>
      <c r="Q622" s="172">
        <f>P622*N622/1000</f>
        <v>136.66405149884702</v>
      </c>
    </row>
    <row r="623" spans="1:17" s="17" customFormat="1" ht="11.25">
      <c r="A623" s="193"/>
      <c r="B623" s="126" t="s">
        <v>163</v>
      </c>
      <c r="C623" s="127" t="s">
        <v>155</v>
      </c>
      <c r="D623" s="126">
        <v>20</v>
      </c>
      <c r="E623" s="126">
        <v>1982</v>
      </c>
      <c r="F623" s="128">
        <f>G623+H623+I623</f>
        <v>16.54</v>
      </c>
      <c r="G623" s="128">
        <v>1.938</v>
      </c>
      <c r="H623" s="128">
        <v>3.2</v>
      </c>
      <c r="I623" s="128">
        <v>11.402</v>
      </c>
      <c r="J623" s="129">
        <v>1033.95</v>
      </c>
      <c r="K623" s="128">
        <v>11.402</v>
      </c>
      <c r="L623" s="129">
        <v>1033.95</v>
      </c>
      <c r="M623" s="130">
        <f>K623/L623</f>
        <v>0.01102761255379854</v>
      </c>
      <c r="N623" s="131">
        <v>220.9</v>
      </c>
      <c r="O623" s="160">
        <f>M623*N623</f>
        <v>2.4359996131340975</v>
      </c>
      <c r="P623" s="160">
        <f>M623*60*1000</f>
        <v>661.6567532279124</v>
      </c>
      <c r="Q623" s="172">
        <f>P623*N623/1000</f>
        <v>146.15997678804587</v>
      </c>
    </row>
    <row r="624" spans="1:17" s="17" customFormat="1" ht="11.25">
      <c r="A624" s="193"/>
      <c r="B624" s="126" t="s">
        <v>599</v>
      </c>
      <c r="C624" s="127" t="s">
        <v>594</v>
      </c>
      <c r="D624" s="126">
        <v>4</v>
      </c>
      <c r="E624" s="126">
        <v>1963</v>
      </c>
      <c r="F624" s="128">
        <v>2.094</v>
      </c>
      <c r="G624" s="128">
        <v>0.37576</v>
      </c>
      <c r="H624" s="128">
        <v>0.04</v>
      </c>
      <c r="I624" s="128">
        <v>1.67824</v>
      </c>
      <c r="J624" s="129">
        <v>150.99</v>
      </c>
      <c r="K624" s="128">
        <f>+I624</f>
        <v>1.67824</v>
      </c>
      <c r="L624" s="129">
        <v>150.99</v>
      </c>
      <c r="M624" s="130">
        <f>K624/L624</f>
        <v>0.011114908272070997</v>
      </c>
      <c r="N624" s="131">
        <v>269.557</v>
      </c>
      <c r="O624" s="160">
        <f>M624*N624</f>
        <v>2.996101329094642</v>
      </c>
      <c r="P624" s="160">
        <f>M624*60*1000</f>
        <v>666.8944963242598</v>
      </c>
      <c r="Q624" s="172">
        <f>P624*N624/1000</f>
        <v>179.7660797456785</v>
      </c>
    </row>
    <row r="625" spans="1:17" s="17" customFormat="1" ht="11.25">
      <c r="A625" s="193"/>
      <c r="B625" s="126" t="s">
        <v>286</v>
      </c>
      <c r="C625" s="133" t="s">
        <v>273</v>
      </c>
      <c r="D625" s="134">
        <v>12</v>
      </c>
      <c r="E625" s="134" t="s">
        <v>189</v>
      </c>
      <c r="F625" s="135">
        <v>10.13</v>
      </c>
      <c r="G625" s="135">
        <v>1.65</v>
      </c>
      <c r="H625" s="135">
        <v>1.76</v>
      </c>
      <c r="I625" s="135">
        <v>6.72</v>
      </c>
      <c r="J625" s="136">
        <v>604.23</v>
      </c>
      <c r="K625" s="135">
        <v>6.72</v>
      </c>
      <c r="L625" s="136">
        <v>604.23</v>
      </c>
      <c r="M625" s="137">
        <v>0.011121592770964698</v>
      </c>
      <c r="N625" s="138">
        <v>220.4</v>
      </c>
      <c r="O625" s="161">
        <v>2.4511990467206193</v>
      </c>
      <c r="P625" s="161">
        <v>667.2955662578819</v>
      </c>
      <c r="Q625" s="173">
        <v>147.0719428032372</v>
      </c>
    </row>
    <row r="626" spans="1:17" s="17" customFormat="1" ht="11.25">
      <c r="A626" s="193"/>
      <c r="B626" s="126" t="s">
        <v>163</v>
      </c>
      <c r="C626" s="127" t="s">
        <v>154</v>
      </c>
      <c r="D626" s="126">
        <v>20</v>
      </c>
      <c r="E626" s="126">
        <v>1982</v>
      </c>
      <c r="F626" s="128">
        <f>G626+H626+I626</f>
        <v>16.462</v>
      </c>
      <c r="G626" s="128">
        <v>1.836</v>
      </c>
      <c r="H626" s="128">
        <v>3.2</v>
      </c>
      <c r="I626" s="128">
        <v>11.426</v>
      </c>
      <c r="J626" s="129">
        <v>1023.95</v>
      </c>
      <c r="K626" s="128">
        <v>11.426</v>
      </c>
      <c r="L626" s="129">
        <v>1023.95</v>
      </c>
      <c r="M626" s="130">
        <f>K626/L626</f>
        <v>0.01115874798574149</v>
      </c>
      <c r="N626" s="131">
        <v>220.9</v>
      </c>
      <c r="O626" s="160">
        <f>M626*N626</f>
        <v>2.464967430050295</v>
      </c>
      <c r="P626" s="160">
        <f>M626*60*1000</f>
        <v>669.5248791444894</v>
      </c>
      <c r="Q626" s="172">
        <f>P626*N626/1000</f>
        <v>147.8980458030177</v>
      </c>
    </row>
    <row r="627" spans="1:17" s="17" customFormat="1" ht="11.25">
      <c r="A627" s="193"/>
      <c r="B627" s="126" t="s">
        <v>386</v>
      </c>
      <c r="C627" s="127" t="s">
        <v>404</v>
      </c>
      <c r="D627" s="126">
        <v>18</v>
      </c>
      <c r="E627" s="126">
        <v>1970</v>
      </c>
      <c r="F627" s="128">
        <f>G627+H627+I627</f>
        <v>10.627</v>
      </c>
      <c r="G627" s="128">
        <v>1.692</v>
      </c>
      <c r="H627" s="128">
        <v>0</v>
      </c>
      <c r="I627" s="128">
        <v>8.935</v>
      </c>
      <c r="J627" s="129">
        <v>788.29</v>
      </c>
      <c r="K627" s="128">
        <v>8.935</v>
      </c>
      <c r="L627" s="129">
        <v>788.29</v>
      </c>
      <c r="M627" s="130">
        <f>K627/L627</f>
        <v>0.011334661101878751</v>
      </c>
      <c r="N627" s="131">
        <v>169.5</v>
      </c>
      <c r="O627" s="160">
        <f>M627*N627</f>
        <v>1.9212250567684483</v>
      </c>
      <c r="P627" s="160">
        <f>M627*60*1000</f>
        <v>680.0796661127251</v>
      </c>
      <c r="Q627" s="172">
        <f>P627*N627/1000</f>
        <v>115.27350340610691</v>
      </c>
    </row>
    <row r="628" spans="1:17" s="17" customFormat="1" ht="11.25">
      <c r="A628" s="193"/>
      <c r="B628" s="126" t="s">
        <v>455</v>
      </c>
      <c r="C628" s="127" t="s">
        <v>453</v>
      </c>
      <c r="D628" s="126">
        <v>2</v>
      </c>
      <c r="E628" s="126">
        <v>1985</v>
      </c>
      <c r="F628" s="128">
        <f>I628+H628+G628</f>
        <v>1.79</v>
      </c>
      <c r="G628" s="128">
        <v>0.09</v>
      </c>
      <c r="H628" s="128">
        <v>0.32</v>
      </c>
      <c r="I628" s="128">
        <v>1.38</v>
      </c>
      <c r="J628" s="129">
        <v>121.22</v>
      </c>
      <c r="K628" s="128">
        <v>1.38</v>
      </c>
      <c r="L628" s="129">
        <v>121.22</v>
      </c>
      <c r="M628" s="130">
        <f>K628/L628</f>
        <v>0.011384260023098497</v>
      </c>
      <c r="N628" s="131">
        <v>236.3</v>
      </c>
      <c r="O628" s="160">
        <f>M628*N628</f>
        <v>2.690100643458175</v>
      </c>
      <c r="P628" s="160">
        <f>M628*60*1000</f>
        <v>683.0556013859098</v>
      </c>
      <c r="Q628" s="172">
        <f>P628*N628/1000</f>
        <v>161.40603860749047</v>
      </c>
    </row>
    <row r="629" spans="1:17" s="17" customFormat="1" ht="11.25">
      <c r="A629" s="193"/>
      <c r="B629" s="126" t="s">
        <v>644</v>
      </c>
      <c r="C629" s="127" t="s">
        <v>639</v>
      </c>
      <c r="D629" s="126">
        <v>6</v>
      </c>
      <c r="E629" s="126">
        <v>1975</v>
      </c>
      <c r="F629" s="128">
        <v>4.902</v>
      </c>
      <c r="G629" s="128">
        <v>0.4</v>
      </c>
      <c r="H629" s="128">
        <v>1.3</v>
      </c>
      <c r="I629" s="128">
        <v>3.2</v>
      </c>
      <c r="J629" s="129">
        <v>280.36</v>
      </c>
      <c r="K629" s="142">
        <v>3.2</v>
      </c>
      <c r="L629" s="129">
        <v>280.36</v>
      </c>
      <c r="M629" s="130">
        <f>K629/L629</f>
        <v>0.011413896418889999</v>
      </c>
      <c r="N629" s="131">
        <v>310.87</v>
      </c>
      <c r="O629" s="160">
        <f>M629*N629</f>
        <v>3.548237979740334</v>
      </c>
      <c r="P629" s="160">
        <f>M629*60*1000</f>
        <v>684.8337851333998</v>
      </c>
      <c r="Q629" s="172">
        <f>P629*N629/1000</f>
        <v>212.89427878442</v>
      </c>
    </row>
    <row r="630" spans="1:17" s="17" customFormat="1" ht="11.25">
      <c r="A630" s="193"/>
      <c r="B630" s="126" t="s">
        <v>286</v>
      </c>
      <c r="C630" s="133" t="s">
        <v>278</v>
      </c>
      <c r="D630" s="134">
        <v>105</v>
      </c>
      <c r="E630" s="147" t="s">
        <v>189</v>
      </c>
      <c r="F630" s="135">
        <v>53.34</v>
      </c>
      <c r="G630" s="135">
        <v>7.21</v>
      </c>
      <c r="H630" s="135">
        <v>17.13</v>
      </c>
      <c r="I630" s="135">
        <v>29</v>
      </c>
      <c r="J630" s="136">
        <v>2608.98</v>
      </c>
      <c r="K630" s="135">
        <v>29</v>
      </c>
      <c r="L630" s="136">
        <v>2539.69</v>
      </c>
      <c r="M630" s="137">
        <v>0.011418716457520406</v>
      </c>
      <c r="N630" s="138">
        <v>220.4</v>
      </c>
      <c r="O630" s="161">
        <v>2.5166851072374974</v>
      </c>
      <c r="P630" s="161">
        <v>685.1229874512244</v>
      </c>
      <c r="Q630" s="173">
        <v>151.00110643424986</v>
      </c>
    </row>
    <row r="631" spans="1:17" s="17" customFormat="1" ht="11.25">
      <c r="A631" s="193"/>
      <c r="B631" s="126" t="s">
        <v>411</v>
      </c>
      <c r="C631" s="127" t="s">
        <v>425</v>
      </c>
      <c r="D631" s="126">
        <v>10</v>
      </c>
      <c r="E631" s="126">
        <v>1976</v>
      </c>
      <c r="F631" s="128">
        <v>4.9</v>
      </c>
      <c r="G631" s="128">
        <v>0.204</v>
      </c>
      <c r="H631" s="128">
        <v>0</v>
      </c>
      <c r="I631" s="128">
        <v>4.743</v>
      </c>
      <c r="J631" s="129">
        <v>411.49</v>
      </c>
      <c r="K631" s="128">
        <v>4.7</v>
      </c>
      <c r="L631" s="129">
        <v>411.5</v>
      </c>
      <c r="M631" s="130">
        <f aca="true" t="shared" si="86" ref="M631:M655">K631/L631</f>
        <v>0.011421628189550425</v>
      </c>
      <c r="N631" s="131">
        <v>210.2</v>
      </c>
      <c r="O631" s="160">
        <f aca="true" t="shared" si="87" ref="O631:O655">M631*N631</f>
        <v>2.400826245443499</v>
      </c>
      <c r="P631" s="160">
        <f aca="true" t="shared" si="88" ref="P631:P655">M631*60*1000</f>
        <v>685.2976913730255</v>
      </c>
      <c r="Q631" s="172">
        <f aca="true" t="shared" si="89" ref="Q631:Q655">P631*N631/1000</f>
        <v>144.04957472660996</v>
      </c>
    </row>
    <row r="632" spans="1:17" s="17" customFormat="1" ht="11.25">
      <c r="A632" s="193"/>
      <c r="B632" s="126" t="s">
        <v>385</v>
      </c>
      <c r="C632" s="127" t="s">
        <v>378</v>
      </c>
      <c r="D632" s="126">
        <v>12</v>
      </c>
      <c r="E632" s="126">
        <v>1963</v>
      </c>
      <c r="F632" s="128">
        <v>8.08895</v>
      </c>
      <c r="G632" s="128">
        <v>1.275</v>
      </c>
      <c r="H632" s="128">
        <v>1.6</v>
      </c>
      <c r="I632" s="128">
        <v>5.21395</v>
      </c>
      <c r="J632" s="129">
        <v>454.96</v>
      </c>
      <c r="K632" s="128">
        <v>5.2</v>
      </c>
      <c r="L632" s="129">
        <v>454.96</v>
      </c>
      <c r="M632" s="130">
        <f t="shared" si="86"/>
        <v>0.01142957622648145</v>
      </c>
      <c r="N632" s="131">
        <v>206.66</v>
      </c>
      <c r="O632" s="160">
        <f t="shared" si="87"/>
        <v>2.3620362229646563</v>
      </c>
      <c r="P632" s="160">
        <f t="shared" si="88"/>
        <v>685.774573588887</v>
      </c>
      <c r="Q632" s="172">
        <f t="shared" si="89"/>
        <v>141.72217337787941</v>
      </c>
    </row>
    <row r="633" spans="1:17" s="17" customFormat="1" ht="11.25">
      <c r="A633" s="193"/>
      <c r="B633" s="126" t="s">
        <v>540</v>
      </c>
      <c r="C633" s="127" t="s">
        <v>529</v>
      </c>
      <c r="D633" s="126"/>
      <c r="E633" s="126">
        <v>1956</v>
      </c>
      <c r="F633" s="128">
        <v>7.851</v>
      </c>
      <c r="G633" s="128">
        <v>1.19548</v>
      </c>
      <c r="H633" s="128">
        <v>0.12</v>
      </c>
      <c r="I633" s="128">
        <v>6.53552</v>
      </c>
      <c r="J633" s="129">
        <v>568.69</v>
      </c>
      <c r="K633" s="128">
        <f>I633</f>
        <v>6.53552</v>
      </c>
      <c r="L633" s="129">
        <f>J633</f>
        <v>568.69</v>
      </c>
      <c r="M633" s="130">
        <f t="shared" si="86"/>
        <v>0.011492236543635372</v>
      </c>
      <c r="N633" s="131">
        <v>213.53</v>
      </c>
      <c r="O633" s="160">
        <f t="shared" si="87"/>
        <v>2.453937269162461</v>
      </c>
      <c r="P633" s="160">
        <f t="shared" si="88"/>
        <v>689.5341926181223</v>
      </c>
      <c r="Q633" s="172">
        <f t="shared" si="89"/>
        <v>147.23623614974764</v>
      </c>
    </row>
    <row r="634" spans="1:17" s="17" customFormat="1" ht="11.25">
      <c r="A634" s="193"/>
      <c r="B634" s="126" t="s">
        <v>411</v>
      </c>
      <c r="C634" s="127" t="s">
        <v>418</v>
      </c>
      <c r="D634" s="126">
        <v>30</v>
      </c>
      <c r="E634" s="126">
        <v>1965</v>
      </c>
      <c r="F634" s="128">
        <v>20.3</v>
      </c>
      <c r="G634" s="128">
        <v>2.298</v>
      </c>
      <c r="H634" s="128">
        <v>4.18</v>
      </c>
      <c r="I634" s="128">
        <v>13.77</v>
      </c>
      <c r="J634" s="129">
        <v>1199.28</v>
      </c>
      <c r="K634" s="128">
        <v>13.8</v>
      </c>
      <c r="L634" s="129">
        <v>1199.28</v>
      </c>
      <c r="M634" s="130">
        <f t="shared" si="86"/>
        <v>0.011506904142485492</v>
      </c>
      <c r="N634" s="131">
        <v>210.2</v>
      </c>
      <c r="O634" s="160">
        <f t="shared" si="87"/>
        <v>2.4187512507504505</v>
      </c>
      <c r="P634" s="160">
        <f t="shared" si="88"/>
        <v>690.4142485491296</v>
      </c>
      <c r="Q634" s="172">
        <f t="shared" si="89"/>
        <v>145.12507504502705</v>
      </c>
    </row>
    <row r="635" spans="1:17" s="17" customFormat="1" ht="11.25">
      <c r="A635" s="193"/>
      <c r="B635" s="126" t="s">
        <v>215</v>
      </c>
      <c r="C635" s="127" t="s">
        <v>209</v>
      </c>
      <c r="D635" s="126">
        <v>25</v>
      </c>
      <c r="E635" s="126">
        <v>1957</v>
      </c>
      <c r="F635" s="128">
        <v>18.05</v>
      </c>
      <c r="G635" s="128">
        <v>0</v>
      </c>
      <c r="H635" s="128">
        <v>0</v>
      </c>
      <c r="I635" s="128">
        <f>F635-G635-H635</f>
        <v>18.05</v>
      </c>
      <c r="J635" s="129">
        <v>1561.46</v>
      </c>
      <c r="K635" s="128">
        <f>I635/J635*L635</f>
        <v>18.04468254069909</v>
      </c>
      <c r="L635" s="129">
        <v>1561</v>
      </c>
      <c r="M635" s="130">
        <f t="shared" si="86"/>
        <v>0.011559694132414535</v>
      </c>
      <c r="N635" s="131">
        <v>278.71</v>
      </c>
      <c r="O635" s="160">
        <f t="shared" si="87"/>
        <v>3.221802351645255</v>
      </c>
      <c r="P635" s="160">
        <f t="shared" si="88"/>
        <v>693.5816479448721</v>
      </c>
      <c r="Q635" s="172">
        <f t="shared" si="89"/>
        <v>193.30814109871528</v>
      </c>
    </row>
    <row r="636" spans="1:17" s="17" customFormat="1" ht="11.25">
      <c r="A636" s="193"/>
      <c r="B636" s="126" t="s">
        <v>599</v>
      </c>
      <c r="C636" s="127" t="s">
        <v>595</v>
      </c>
      <c r="D636" s="126">
        <v>4</v>
      </c>
      <c r="E636" s="126">
        <v>1955</v>
      </c>
      <c r="F636" s="128">
        <v>2.481</v>
      </c>
      <c r="G636" s="128">
        <v>0</v>
      </c>
      <c r="H636" s="128">
        <v>0</v>
      </c>
      <c r="I636" s="128">
        <v>2.481001</v>
      </c>
      <c r="J636" s="129">
        <v>214.32</v>
      </c>
      <c r="K636" s="128">
        <f>+I636</f>
        <v>2.481001</v>
      </c>
      <c r="L636" s="129">
        <v>214.32</v>
      </c>
      <c r="M636" s="130">
        <f t="shared" si="86"/>
        <v>0.011576152482269503</v>
      </c>
      <c r="N636" s="131">
        <v>269.557</v>
      </c>
      <c r="O636" s="160">
        <f t="shared" si="87"/>
        <v>3.1204329346631208</v>
      </c>
      <c r="P636" s="160">
        <f t="shared" si="88"/>
        <v>694.5691489361702</v>
      </c>
      <c r="Q636" s="172">
        <f t="shared" si="89"/>
        <v>187.22597607978724</v>
      </c>
    </row>
    <row r="637" spans="1:17" s="17" customFormat="1" ht="11.25">
      <c r="A637" s="193"/>
      <c r="B637" s="126" t="s">
        <v>332</v>
      </c>
      <c r="C637" s="127" t="s">
        <v>344</v>
      </c>
      <c r="D637" s="126">
        <v>4</v>
      </c>
      <c r="E637" s="126">
        <v>1950</v>
      </c>
      <c r="F637" s="128">
        <v>3.499</v>
      </c>
      <c r="G637" s="128">
        <v>0.62</v>
      </c>
      <c r="H637" s="128">
        <v>0.64</v>
      </c>
      <c r="I637" s="128">
        <v>2.239</v>
      </c>
      <c r="J637" s="129">
        <v>193.31</v>
      </c>
      <c r="K637" s="128">
        <v>2.239</v>
      </c>
      <c r="L637" s="129">
        <v>193.31</v>
      </c>
      <c r="M637" s="130">
        <f t="shared" si="86"/>
        <v>0.01158243236252651</v>
      </c>
      <c r="N637" s="131">
        <v>280.675</v>
      </c>
      <c r="O637" s="160">
        <f t="shared" si="87"/>
        <v>3.2508992033521285</v>
      </c>
      <c r="P637" s="160">
        <f t="shared" si="88"/>
        <v>694.9459417515907</v>
      </c>
      <c r="Q637" s="172">
        <f t="shared" si="89"/>
        <v>195.05395220112771</v>
      </c>
    </row>
    <row r="638" spans="1:17" s="17" customFormat="1" ht="11.25">
      <c r="A638" s="193"/>
      <c r="B638" s="126" t="s">
        <v>128</v>
      </c>
      <c r="C638" s="127" t="s">
        <v>119</v>
      </c>
      <c r="D638" s="126">
        <v>12</v>
      </c>
      <c r="E638" s="126">
        <v>1983</v>
      </c>
      <c r="F638" s="128">
        <v>9.2</v>
      </c>
      <c r="G638" s="128">
        <v>0.77</v>
      </c>
      <c r="H638" s="128">
        <v>1.92</v>
      </c>
      <c r="I638" s="128">
        <v>6.51</v>
      </c>
      <c r="J638" s="129">
        <v>558</v>
      </c>
      <c r="K638" s="128">
        <v>6.51</v>
      </c>
      <c r="L638" s="129">
        <v>558</v>
      </c>
      <c r="M638" s="130">
        <f t="shared" si="86"/>
        <v>0.011666666666666665</v>
      </c>
      <c r="N638" s="131">
        <v>220.18</v>
      </c>
      <c r="O638" s="160">
        <f t="shared" si="87"/>
        <v>2.5687666666666664</v>
      </c>
      <c r="P638" s="160">
        <f t="shared" si="88"/>
        <v>700</v>
      </c>
      <c r="Q638" s="172">
        <f t="shared" si="89"/>
        <v>154.126</v>
      </c>
    </row>
    <row r="639" spans="1:17" s="17" customFormat="1" ht="11.25">
      <c r="A639" s="193"/>
      <c r="B639" s="126" t="s">
        <v>332</v>
      </c>
      <c r="C639" s="127" t="s">
        <v>343</v>
      </c>
      <c r="D639" s="126">
        <v>5</v>
      </c>
      <c r="E639" s="126">
        <v>1986</v>
      </c>
      <c r="F639" s="128">
        <v>5.1</v>
      </c>
      <c r="G639" s="128"/>
      <c r="H639" s="128"/>
      <c r="I639" s="128">
        <v>5.1</v>
      </c>
      <c r="J639" s="129">
        <v>407.89</v>
      </c>
      <c r="K639" s="128">
        <v>2.266</v>
      </c>
      <c r="L639" s="129">
        <v>193.9</v>
      </c>
      <c r="M639" s="130">
        <f t="shared" si="86"/>
        <v>0.011686436307374936</v>
      </c>
      <c r="N639" s="131">
        <v>280.675</v>
      </c>
      <c r="O639" s="160">
        <f t="shared" si="87"/>
        <v>3.2800905105724603</v>
      </c>
      <c r="P639" s="160">
        <f t="shared" si="88"/>
        <v>701.1861784424962</v>
      </c>
      <c r="Q639" s="172">
        <f t="shared" si="89"/>
        <v>196.8054306343476</v>
      </c>
    </row>
    <row r="640" spans="1:17" s="17" customFormat="1" ht="11.25">
      <c r="A640" s="193"/>
      <c r="B640" s="126" t="s">
        <v>332</v>
      </c>
      <c r="C640" s="127" t="s">
        <v>361</v>
      </c>
      <c r="D640" s="126">
        <v>8</v>
      </c>
      <c r="E640" s="126">
        <v>1936</v>
      </c>
      <c r="F640" s="128">
        <v>3.138</v>
      </c>
      <c r="G640" s="128">
        <v>0.488</v>
      </c>
      <c r="H640" s="128">
        <v>0.272</v>
      </c>
      <c r="I640" s="128">
        <v>2.378</v>
      </c>
      <c r="J640" s="129">
        <v>203.07</v>
      </c>
      <c r="K640" s="128">
        <v>2.378</v>
      </c>
      <c r="L640" s="129">
        <v>203.07</v>
      </c>
      <c r="M640" s="130">
        <f t="shared" si="86"/>
        <v>0.011710247697838185</v>
      </c>
      <c r="N640" s="131">
        <v>280.675</v>
      </c>
      <c r="O640" s="160">
        <f t="shared" si="87"/>
        <v>3.2867737725907324</v>
      </c>
      <c r="P640" s="160">
        <f t="shared" si="88"/>
        <v>702.6148618702911</v>
      </c>
      <c r="Q640" s="172">
        <f t="shared" si="89"/>
        <v>197.20642635544397</v>
      </c>
    </row>
    <row r="641" spans="1:17" s="17" customFormat="1" ht="11.25">
      <c r="A641" s="193"/>
      <c r="B641" s="126" t="s">
        <v>332</v>
      </c>
      <c r="C641" s="127" t="s">
        <v>360</v>
      </c>
      <c r="D641" s="126">
        <v>12</v>
      </c>
      <c r="E641" s="126">
        <v>1965</v>
      </c>
      <c r="F641" s="128">
        <v>7.662</v>
      </c>
      <c r="G641" s="128">
        <v>1.167</v>
      </c>
      <c r="H641" s="128">
        <v>0.192</v>
      </c>
      <c r="I641" s="128">
        <v>6.303</v>
      </c>
      <c r="J641" s="129">
        <v>537.55</v>
      </c>
      <c r="K641" s="128">
        <v>5.806</v>
      </c>
      <c r="L641" s="129">
        <v>495.2</v>
      </c>
      <c r="M641" s="130">
        <f t="shared" si="86"/>
        <v>0.011724555735056543</v>
      </c>
      <c r="N641" s="131">
        <v>280.675</v>
      </c>
      <c r="O641" s="160">
        <f t="shared" si="87"/>
        <v>3.2907896809369954</v>
      </c>
      <c r="P641" s="160">
        <f t="shared" si="88"/>
        <v>703.4733441033926</v>
      </c>
      <c r="Q641" s="172">
        <f t="shared" si="89"/>
        <v>197.44738085621972</v>
      </c>
    </row>
    <row r="642" spans="1:17" s="17" customFormat="1" ht="11.25">
      <c r="A642" s="193"/>
      <c r="B642" s="126" t="s">
        <v>332</v>
      </c>
      <c r="C642" s="127" t="s">
        <v>359</v>
      </c>
      <c r="D642" s="126">
        <v>5</v>
      </c>
      <c r="E642" s="126">
        <v>1948</v>
      </c>
      <c r="F642" s="128">
        <v>3.759</v>
      </c>
      <c r="G642" s="128">
        <v>0.006</v>
      </c>
      <c r="H642" s="128">
        <v>0.8</v>
      </c>
      <c r="I642" s="128">
        <v>2.953</v>
      </c>
      <c r="J642" s="129">
        <v>301.55</v>
      </c>
      <c r="K642" s="128">
        <v>2.953</v>
      </c>
      <c r="L642" s="129">
        <v>250.99</v>
      </c>
      <c r="M642" s="130">
        <f t="shared" si="86"/>
        <v>0.011765408980437467</v>
      </c>
      <c r="N642" s="131">
        <v>280.675</v>
      </c>
      <c r="O642" s="160">
        <f t="shared" si="87"/>
        <v>3.302256165584286</v>
      </c>
      <c r="P642" s="160">
        <f t="shared" si="88"/>
        <v>705.9245388262481</v>
      </c>
      <c r="Q642" s="172">
        <f t="shared" si="89"/>
        <v>198.13536993505718</v>
      </c>
    </row>
    <row r="643" spans="1:17" s="17" customFormat="1" ht="11.25">
      <c r="A643" s="193"/>
      <c r="B643" s="126" t="s">
        <v>386</v>
      </c>
      <c r="C643" s="127" t="s">
        <v>405</v>
      </c>
      <c r="D643" s="126">
        <v>12</v>
      </c>
      <c r="E643" s="126">
        <v>1965</v>
      </c>
      <c r="F643" s="128">
        <f>G643+H643+I643</f>
        <v>7.63</v>
      </c>
      <c r="G643" s="128">
        <v>1.3918</v>
      </c>
      <c r="H643" s="128">
        <v>0</v>
      </c>
      <c r="I643" s="128">
        <v>6.2382</v>
      </c>
      <c r="J643" s="129">
        <v>529.6</v>
      </c>
      <c r="K643" s="128">
        <v>6.2382</v>
      </c>
      <c r="L643" s="129">
        <v>529.6</v>
      </c>
      <c r="M643" s="130">
        <f t="shared" si="86"/>
        <v>0.011779078549848943</v>
      </c>
      <c r="N643" s="131">
        <v>169.5</v>
      </c>
      <c r="O643" s="160">
        <f t="shared" si="87"/>
        <v>1.9965538141993957</v>
      </c>
      <c r="P643" s="160">
        <f t="shared" si="88"/>
        <v>706.7447129909366</v>
      </c>
      <c r="Q643" s="172">
        <f t="shared" si="89"/>
        <v>119.79322885196375</v>
      </c>
    </row>
    <row r="644" spans="1:17" s="17" customFormat="1" ht="11.25">
      <c r="A644" s="193"/>
      <c r="B644" s="126" t="s">
        <v>362</v>
      </c>
      <c r="C644" s="127" t="s">
        <v>370</v>
      </c>
      <c r="D644" s="126">
        <v>6</v>
      </c>
      <c r="E644" s="126">
        <v>1955</v>
      </c>
      <c r="F644" s="128">
        <v>3.282</v>
      </c>
      <c r="G644" s="128">
        <v>0.276</v>
      </c>
      <c r="H644" s="128">
        <v>0.06</v>
      </c>
      <c r="I644" s="128">
        <f>F644-G644-H644</f>
        <v>2.946</v>
      </c>
      <c r="J644" s="129">
        <v>249.66</v>
      </c>
      <c r="K644" s="128">
        <v>2.436</v>
      </c>
      <c r="L644" s="129">
        <v>206.48</v>
      </c>
      <c r="M644" s="130">
        <f t="shared" si="86"/>
        <v>0.011797752808988765</v>
      </c>
      <c r="N644" s="131">
        <v>252.55</v>
      </c>
      <c r="O644" s="160">
        <f t="shared" si="87"/>
        <v>2.9795224719101125</v>
      </c>
      <c r="P644" s="160">
        <f t="shared" si="88"/>
        <v>707.8651685393259</v>
      </c>
      <c r="Q644" s="172">
        <f t="shared" si="89"/>
        <v>178.77134831460677</v>
      </c>
    </row>
    <row r="645" spans="1:17" s="17" customFormat="1" ht="11.25">
      <c r="A645" s="193"/>
      <c r="B645" s="126" t="s">
        <v>332</v>
      </c>
      <c r="C645" s="127" t="s">
        <v>358</v>
      </c>
      <c r="D645" s="126">
        <v>6</v>
      </c>
      <c r="E645" s="126">
        <v>1934</v>
      </c>
      <c r="F645" s="128">
        <v>2.253</v>
      </c>
      <c r="G645" s="128">
        <v>0.451</v>
      </c>
      <c r="H645" s="128">
        <v>0.096</v>
      </c>
      <c r="I645" s="128">
        <v>2.706</v>
      </c>
      <c r="J645" s="129">
        <v>229.18</v>
      </c>
      <c r="K645" s="128">
        <v>2.706</v>
      </c>
      <c r="L645" s="129">
        <v>229.18</v>
      </c>
      <c r="M645" s="130">
        <f t="shared" si="86"/>
        <v>0.011807313029060127</v>
      </c>
      <c r="N645" s="131">
        <v>280.675</v>
      </c>
      <c r="O645" s="160">
        <f t="shared" si="87"/>
        <v>3.3140175844314514</v>
      </c>
      <c r="P645" s="160">
        <f t="shared" si="88"/>
        <v>708.4387817436076</v>
      </c>
      <c r="Q645" s="172">
        <f t="shared" si="89"/>
        <v>198.84105506588708</v>
      </c>
    </row>
    <row r="646" spans="1:17" s="17" customFormat="1" ht="11.25">
      <c r="A646" s="193"/>
      <c r="B646" s="126" t="s">
        <v>332</v>
      </c>
      <c r="C646" s="127" t="s">
        <v>357</v>
      </c>
      <c r="D646" s="126">
        <v>5</v>
      </c>
      <c r="E646" s="126">
        <v>1932</v>
      </c>
      <c r="F646" s="128">
        <v>3.424</v>
      </c>
      <c r="G646" s="128">
        <v>0.338</v>
      </c>
      <c r="H646" s="128">
        <v>0.08</v>
      </c>
      <c r="I646" s="128">
        <v>3.006</v>
      </c>
      <c r="J646" s="129">
        <v>253.41</v>
      </c>
      <c r="K646" s="128">
        <v>1.939</v>
      </c>
      <c r="L646" s="129">
        <v>163.44</v>
      </c>
      <c r="M646" s="130">
        <f t="shared" si="86"/>
        <v>0.011863680861478218</v>
      </c>
      <c r="N646" s="131">
        <v>280.675</v>
      </c>
      <c r="O646" s="160">
        <f t="shared" si="87"/>
        <v>3.329838625795399</v>
      </c>
      <c r="P646" s="160">
        <f t="shared" si="88"/>
        <v>711.8208516886931</v>
      </c>
      <c r="Q646" s="172">
        <f t="shared" si="89"/>
        <v>199.79031754772393</v>
      </c>
    </row>
    <row r="647" spans="1:17" s="17" customFormat="1" ht="11.25">
      <c r="A647" s="193"/>
      <c r="B647" s="126" t="s">
        <v>362</v>
      </c>
      <c r="C647" s="127" t="s">
        <v>371</v>
      </c>
      <c r="D647" s="126">
        <v>5</v>
      </c>
      <c r="E647" s="126">
        <v>1959</v>
      </c>
      <c r="F647" s="128">
        <v>4.947</v>
      </c>
      <c r="G647" s="128">
        <v>0.569</v>
      </c>
      <c r="H647" s="128">
        <v>0.66</v>
      </c>
      <c r="I647" s="128">
        <f>F647-G647-H647</f>
        <v>3.718</v>
      </c>
      <c r="J647" s="129">
        <v>311.52</v>
      </c>
      <c r="K647" s="128">
        <v>2.592</v>
      </c>
      <c r="L647" s="129">
        <v>217.22</v>
      </c>
      <c r="M647" s="130">
        <f t="shared" si="86"/>
        <v>0.01193260289107817</v>
      </c>
      <c r="N647" s="131">
        <v>252.55</v>
      </c>
      <c r="O647" s="160">
        <f t="shared" si="87"/>
        <v>3.013578860141792</v>
      </c>
      <c r="P647" s="160">
        <f t="shared" si="88"/>
        <v>715.9561734646902</v>
      </c>
      <c r="Q647" s="172">
        <f t="shared" si="89"/>
        <v>180.81473160850751</v>
      </c>
    </row>
    <row r="648" spans="1:17" s="17" customFormat="1" ht="11.25">
      <c r="A648" s="193"/>
      <c r="B648" s="126" t="s">
        <v>96</v>
      </c>
      <c r="C648" s="127" t="s">
        <v>95</v>
      </c>
      <c r="D648" s="126">
        <v>5</v>
      </c>
      <c r="E648" s="126" t="s">
        <v>88</v>
      </c>
      <c r="F648" s="128">
        <f>+G648+H648+I648</f>
        <v>2.103</v>
      </c>
      <c r="G648" s="128">
        <v>0</v>
      </c>
      <c r="H648" s="128">
        <v>0</v>
      </c>
      <c r="I648" s="128">
        <v>2.103</v>
      </c>
      <c r="J648" s="129">
        <v>176.04</v>
      </c>
      <c r="K648" s="128">
        <v>2.103</v>
      </c>
      <c r="L648" s="129">
        <v>176.04</v>
      </c>
      <c r="M648" s="130">
        <f t="shared" si="86"/>
        <v>0.011946148602590322</v>
      </c>
      <c r="N648" s="131">
        <v>250.373</v>
      </c>
      <c r="O648" s="160">
        <f t="shared" si="87"/>
        <v>2.9909930640763465</v>
      </c>
      <c r="P648" s="160">
        <f t="shared" si="88"/>
        <v>716.7689161554192</v>
      </c>
      <c r="Q648" s="172">
        <f t="shared" si="89"/>
        <v>179.45958384458078</v>
      </c>
    </row>
    <row r="649" spans="1:17" s="17" customFormat="1" ht="11.25">
      <c r="A649" s="193"/>
      <c r="B649" s="126" t="s">
        <v>385</v>
      </c>
      <c r="C649" s="127" t="s">
        <v>377</v>
      </c>
      <c r="D649" s="126">
        <v>12</v>
      </c>
      <c r="E649" s="126">
        <v>1963</v>
      </c>
      <c r="F649" s="128">
        <v>7.89</v>
      </c>
      <c r="G649" s="128">
        <v>0.765</v>
      </c>
      <c r="H649" s="128">
        <v>1.6</v>
      </c>
      <c r="I649" s="128">
        <v>5.526</v>
      </c>
      <c r="J649" s="129">
        <v>460.26</v>
      </c>
      <c r="K649" s="128">
        <v>5.5</v>
      </c>
      <c r="L649" s="129">
        <v>460.3</v>
      </c>
      <c r="M649" s="130">
        <f t="shared" si="86"/>
        <v>0.011948729089724093</v>
      </c>
      <c r="N649" s="131">
        <v>206.664</v>
      </c>
      <c r="O649" s="160">
        <f t="shared" si="87"/>
        <v>2.46937214859874</v>
      </c>
      <c r="P649" s="160">
        <f t="shared" si="88"/>
        <v>716.9237453834456</v>
      </c>
      <c r="Q649" s="172">
        <f t="shared" si="89"/>
        <v>148.16232891592438</v>
      </c>
    </row>
    <row r="650" spans="1:17" s="17" customFormat="1" ht="11.25">
      <c r="A650" s="193"/>
      <c r="B650" s="126" t="s">
        <v>183</v>
      </c>
      <c r="C650" s="127" t="s">
        <v>173</v>
      </c>
      <c r="D650" s="126">
        <v>18</v>
      </c>
      <c r="E650" s="126" t="s">
        <v>170</v>
      </c>
      <c r="F650" s="128">
        <f>SUM(G650,H650,I650)</f>
        <v>16.493000000000002</v>
      </c>
      <c r="G650" s="128">
        <v>0.278</v>
      </c>
      <c r="H650" s="128">
        <v>2.818</v>
      </c>
      <c r="I650" s="128">
        <v>13.397</v>
      </c>
      <c r="J650" s="129"/>
      <c r="K650" s="128">
        <f>I650</f>
        <v>13.397</v>
      </c>
      <c r="L650" s="129">
        <v>1120.9</v>
      </c>
      <c r="M650" s="130">
        <f t="shared" si="86"/>
        <v>0.011952002854848782</v>
      </c>
      <c r="N650" s="131">
        <v>238.819</v>
      </c>
      <c r="O650" s="160">
        <f t="shared" si="87"/>
        <v>2.854365369792131</v>
      </c>
      <c r="P650" s="160">
        <f t="shared" si="88"/>
        <v>717.1201712909269</v>
      </c>
      <c r="Q650" s="172">
        <f t="shared" si="89"/>
        <v>171.2619221875279</v>
      </c>
    </row>
    <row r="651" spans="1:17" s="17" customFormat="1" ht="11.25">
      <c r="A651" s="193"/>
      <c r="B651" s="126" t="s">
        <v>128</v>
      </c>
      <c r="C651" s="148" t="s">
        <v>113</v>
      </c>
      <c r="D651" s="149">
        <v>12</v>
      </c>
      <c r="E651" s="149">
        <v>1987</v>
      </c>
      <c r="F651" s="128">
        <v>10.68</v>
      </c>
      <c r="G651" s="128">
        <v>1.02</v>
      </c>
      <c r="H651" s="128">
        <v>1.92</v>
      </c>
      <c r="I651" s="128">
        <v>7.45</v>
      </c>
      <c r="J651" s="129">
        <v>622</v>
      </c>
      <c r="K651" s="128">
        <v>7.45</v>
      </c>
      <c r="L651" s="129">
        <v>622</v>
      </c>
      <c r="M651" s="130">
        <f t="shared" si="86"/>
        <v>0.011977491961414791</v>
      </c>
      <c r="N651" s="131">
        <v>220.18</v>
      </c>
      <c r="O651" s="160">
        <f t="shared" si="87"/>
        <v>2.637204180064309</v>
      </c>
      <c r="P651" s="160">
        <f t="shared" si="88"/>
        <v>718.6495176848875</v>
      </c>
      <c r="Q651" s="172">
        <f t="shared" si="89"/>
        <v>158.23225080385853</v>
      </c>
    </row>
    <row r="652" spans="1:17" s="17" customFormat="1" ht="11.25">
      <c r="A652" s="193"/>
      <c r="B652" s="126" t="s">
        <v>183</v>
      </c>
      <c r="C652" s="127" t="s">
        <v>175</v>
      </c>
      <c r="D652" s="126">
        <v>10</v>
      </c>
      <c r="E652" s="126" t="s">
        <v>170</v>
      </c>
      <c r="F652" s="128">
        <f>SUM(G652,H652,I652)</f>
        <v>5.668</v>
      </c>
      <c r="G652" s="128">
        <v>0.788</v>
      </c>
      <c r="H652" s="128">
        <v>0.08</v>
      </c>
      <c r="I652" s="128">
        <v>4.8</v>
      </c>
      <c r="J652" s="129"/>
      <c r="K652" s="128">
        <f>I652</f>
        <v>4.8</v>
      </c>
      <c r="L652" s="129">
        <v>400.21</v>
      </c>
      <c r="M652" s="130">
        <f t="shared" si="86"/>
        <v>0.011993703305764474</v>
      </c>
      <c r="N652" s="131">
        <v>238.819</v>
      </c>
      <c r="O652" s="160">
        <f t="shared" si="87"/>
        <v>2.8643242297793656</v>
      </c>
      <c r="P652" s="160">
        <f t="shared" si="88"/>
        <v>719.6221983458685</v>
      </c>
      <c r="Q652" s="172">
        <f t="shared" si="89"/>
        <v>171.85945378676197</v>
      </c>
    </row>
    <row r="653" spans="1:17" s="17" customFormat="1" ht="11.25">
      <c r="A653" s="193"/>
      <c r="B653" s="126" t="s">
        <v>362</v>
      </c>
      <c r="C653" s="127" t="s">
        <v>372</v>
      </c>
      <c r="D653" s="126">
        <v>82</v>
      </c>
      <c r="E653" s="126">
        <v>1961</v>
      </c>
      <c r="F653" s="128">
        <v>19.737</v>
      </c>
      <c r="G653" s="128">
        <v>2.778</v>
      </c>
      <c r="H653" s="128">
        <v>0.8</v>
      </c>
      <c r="I653" s="128">
        <f>F653-G653-H653</f>
        <v>16.159</v>
      </c>
      <c r="J653" s="129">
        <v>1344.76</v>
      </c>
      <c r="K653" s="128">
        <v>16.159</v>
      </c>
      <c r="L653" s="129">
        <v>1344.76</v>
      </c>
      <c r="M653" s="130">
        <f t="shared" si="86"/>
        <v>0.012016270561289746</v>
      </c>
      <c r="N653" s="131">
        <v>252.55</v>
      </c>
      <c r="O653" s="160">
        <f t="shared" si="87"/>
        <v>3.0347091302537255</v>
      </c>
      <c r="P653" s="160">
        <f t="shared" si="88"/>
        <v>720.9762336773848</v>
      </c>
      <c r="Q653" s="172">
        <f t="shared" si="89"/>
        <v>182.08254781522353</v>
      </c>
    </row>
    <row r="654" spans="1:17" s="17" customFormat="1" ht="11.25">
      <c r="A654" s="193"/>
      <c r="B654" s="126" t="s">
        <v>362</v>
      </c>
      <c r="C654" s="127" t="s">
        <v>373</v>
      </c>
      <c r="D654" s="126">
        <v>13</v>
      </c>
      <c r="E654" s="126">
        <v>1954</v>
      </c>
      <c r="F654" s="128">
        <v>10.278</v>
      </c>
      <c r="G654" s="128">
        <v>1.646</v>
      </c>
      <c r="H654" s="128">
        <v>1.84</v>
      </c>
      <c r="I654" s="128">
        <v>6.791</v>
      </c>
      <c r="J654" s="129">
        <v>562.47</v>
      </c>
      <c r="K654" s="128">
        <v>6.791</v>
      </c>
      <c r="L654" s="129">
        <v>562.47</v>
      </c>
      <c r="M654" s="130">
        <f t="shared" si="86"/>
        <v>0.01207353281063879</v>
      </c>
      <c r="N654" s="131">
        <v>252.55</v>
      </c>
      <c r="O654" s="160">
        <f t="shared" si="87"/>
        <v>3.0491707113268265</v>
      </c>
      <c r="P654" s="160">
        <f t="shared" si="88"/>
        <v>724.4119686383275</v>
      </c>
      <c r="Q654" s="172">
        <f t="shared" si="89"/>
        <v>182.95024267960963</v>
      </c>
    </row>
    <row r="655" spans="1:17" s="17" customFormat="1" ht="11.25">
      <c r="A655" s="193"/>
      <c r="B655" s="126" t="s">
        <v>540</v>
      </c>
      <c r="C655" s="127" t="s">
        <v>530</v>
      </c>
      <c r="D655" s="126"/>
      <c r="E655" s="126">
        <v>1959</v>
      </c>
      <c r="F655" s="128">
        <v>11.245998</v>
      </c>
      <c r="G655" s="128">
        <v>1.03246</v>
      </c>
      <c r="H655" s="128">
        <v>0.17</v>
      </c>
      <c r="I655" s="128">
        <v>10.043538</v>
      </c>
      <c r="J655" s="129">
        <v>827.04</v>
      </c>
      <c r="K655" s="128">
        <f>I655</f>
        <v>10.043538</v>
      </c>
      <c r="L655" s="129">
        <f>J655</f>
        <v>827.04</v>
      </c>
      <c r="M655" s="130">
        <f t="shared" si="86"/>
        <v>0.012143956761462566</v>
      </c>
      <c r="N655" s="131">
        <v>213.53</v>
      </c>
      <c r="O655" s="160">
        <f t="shared" si="87"/>
        <v>2.593099087275102</v>
      </c>
      <c r="P655" s="160">
        <f t="shared" si="88"/>
        <v>728.6374056877539</v>
      </c>
      <c r="Q655" s="172">
        <f t="shared" si="89"/>
        <v>155.5859452365061</v>
      </c>
    </row>
    <row r="656" spans="1:17" s="17" customFormat="1" ht="11.25">
      <c r="A656" s="193"/>
      <c r="B656" s="126" t="s">
        <v>286</v>
      </c>
      <c r="C656" s="133" t="s">
        <v>280</v>
      </c>
      <c r="D656" s="134">
        <v>12</v>
      </c>
      <c r="E656" s="147" t="s">
        <v>189</v>
      </c>
      <c r="F656" s="135">
        <v>10.9</v>
      </c>
      <c r="G656" s="135">
        <v>1.78</v>
      </c>
      <c r="H656" s="135">
        <v>1.92</v>
      </c>
      <c r="I656" s="135">
        <v>7.2</v>
      </c>
      <c r="J656" s="136">
        <v>592.58</v>
      </c>
      <c r="K656" s="135">
        <v>7.2</v>
      </c>
      <c r="L656" s="136">
        <v>592.58</v>
      </c>
      <c r="M656" s="137">
        <v>0.012150258192986601</v>
      </c>
      <c r="N656" s="138">
        <v>220.4</v>
      </c>
      <c r="O656" s="161">
        <v>2.677916905734247</v>
      </c>
      <c r="P656" s="161">
        <v>729.0154915791961</v>
      </c>
      <c r="Q656" s="173">
        <v>160.67501434405483</v>
      </c>
    </row>
    <row r="657" spans="1:17" s="17" customFormat="1" ht="11.25">
      <c r="A657" s="193"/>
      <c r="B657" s="126" t="s">
        <v>385</v>
      </c>
      <c r="C657" s="127" t="s">
        <v>379</v>
      </c>
      <c r="D657" s="126">
        <v>8</v>
      </c>
      <c r="E657" s="126">
        <v>1968</v>
      </c>
      <c r="F657" s="128">
        <v>6.45</v>
      </c>
      <c r="G657" s="128">
        <v>0.408</v>
      </c>
      <c r="H657" s="128">
        <v>1.28</v>
      </c>
      <c r="I657" s="128">
        <v>390.08</v>
      </c>
      <c r="J657" s="129">
        <v>390.1</v>
      </c>
      <c r="K657" s="128">
        <v>4.762</v>
      </c>
      <c r="L657" s="129">
        <v>390.1</v>
      </c>
      <c r="M657" s="130">
        <f>K657/L657</f>
        <v>0.012207126377851832</v>
      </c>
      <c r="N657" s="131">
        <v>206.66</v>
      </c>
      <c r="O657" s="160">
        <f>M657*N657</f>
        <v>2.5227247372468597</v>
      </c>
      <c r="P657" s="160">
        <f>M657*60*1000</f>
        <v>732.4275826711099</v>
      </c>
      <c r="Q657" s="172">
        <f>P657*N657/1000</f>
        <v>151.36348423481155</v>
      </c>
    </row>
    <row r="658" spans="1:17" s="17" customFormat="1" ht="11.25">
      <c r="A658" s="193"/>
      <c r="B658" s="126" t="s">
        <v>599</v>
      </c>
      <c r="C658" s="127" t="s">
        <v>596</v>
      </c>
      <c r="D658" s="126">
        <v>6</v>
      </c>
      <c r="E658" s="126">
        <v>1959</v>
      </c>
      <c r="F658" s="128">
        <v>4.496</v>
      </c>
      <c r="G658" s="128">
        <v>0.636215</v>
      </c>
      <c r="H658" s="128">
        <v>0.06</v>
      </c>
      <c r="I658" s="128">
        <v>3.799785</v>
      </c>
      <c r="J658" s="129">
        <v>310.93</v>
      </c>
      <c r="K658" s="128">
        <f>+I658</f>
        <v>3.799785</v>
      </c>
      <c r="L658" s="129">
        <v>310.93</v>
      </c>
      <c r="M658" s="130">
        <f>K658/L658</f>
        <v>0.012220708841218281</v>
      </c>
      <c r="N658" s="131">
        <v>269.557</v>
      </c>
      <c r="O658" s="160">
        <f>M658*N658</f>
        <v>3.2941776131122764</v>
      </c>
      <c r="P658" s="160">
        <f>M658*60*1000</f>
        <v>733.2425304730968</v>
      </c>
      <c r="Q658" s="172">
        <f>P658*N658/1000</f>
        <v>197.65065678673656</v>
      </c>
    </row>
    <row r="659" spans="1:17" s="17" customFormat="1" ht="11.25">
      <c r="A659" s="193"/>
      <c r="B659" s="126" t="s">
        <v>87</v>
      </c>
      <c r="C659" s="127" t="s">
        <v>84</v>
      </c>
      <c r="D659" s="126">
        <v>8</v>
      </c>
      <c r="E659" s="126">
        <v>1924</v>
      </c>
      <c r="F659" s="128">
        <v>3.9596</v>
      </c>
      <c r="G659" s="128">
        <v>0.8722</v>
      </c>
      <c r="H659" s="128">
        <v>0.06</v>
      </c>
      <c r="I659" s="128">
        <v>3.0274</v>
      </c>
      <c r="J659" s="129">
        <v>218.62</v>
      </c>
      <c r="K659" s="128">
        <v>2.6804</v>
      </c>
      <c r="L659" s="129">
        <v>218.62</v>
      </c>
      <c r="M659" s="130">
        <f>K659/L659</f>
        <v>0.012260543408654286</v>
      </c>
      <c r="N659" s="131">
        <v>247.321</v>
      </c>
      <c r="O659" s="160">
        <f>M659*N659</f>
        <v>3.032289856371787</v>
      </c>
      <c r="P659" s="160">
        <f>M659*60*1000</f>
        <v>735.6326045192571</v>
      </c>
      <c r="Q659" s="172">
        <f>P659*N659/1000</f>
        <v>181.9373913823072</v>
      </c>
    </row>
    <row r="660" spans="1:17" s="17" customFormat="1" ht="11.25">
      <c r="A660" s="193"/>
      <c r="B660" s="126" t="s">
        <v>128</v>
      </c>
      <c r="C660" s="127" t="s">
        <v>118</v>
      </c>
      <c r="D660" s="126">
        <v>12</v>
      </c>
      <c r="E660" s="126">
        <v>1964</v>
      </c>
      <c r="F660" s="128">
        <v>9.1</v>
      </c>
      <c r="G660" s="128">
        <v>0.66</v>
      </c>
      <c r="H660" s="128">
        <v>1.84</v>
      </c>
      <c r="I660" s="128">
        <v>6.6</v>
      </c>
      <c r="J660" s="129">
        <v>537</v>
      </c>
      <c r="K660" s="128">
        <v>6.6</v>
      </c>
      <c r="L660" s="129">
        <v>537</v>
      </c>
      <c r="M660" s="130">
        <f>K660/L660</f>
        <v>0.012290502793296089</v>
      </c>
      <c r="N660" s="131">
        <v>220.18</v>
      </c>
      <c r="O660" s="160">
        <f>M660*N660</f>
        <v>2.7061229050279327</v>
      </c>
      <c r="P660" s="160">
        <f>M660*60*1000</f>
        <v>737.4301675977654</v>
      </c>
      <c r="Q660" s="172">
        <f>P660*N660/1000</f>
        <v>162.367374301676</v>
      </c>
    </row>
    <row r="661" spans="1:17" s="17" customFormat="1" ht="11.25">
      <c r="A661" s="193"/>
      <c r="B661" s="126" t="s">
        <v>286</v>
      </c>
      <c r="C661" s="133" t="s">
        <v>281</v>
      </c>
      <c r="D661" s="134">
        <v>11</v>
      </c>
      <c r="E661" s="147" t="s">
        <v>189</v>
      </c>
      <c r="F661" s="135">
        <v>9.48</v>
      </c>
      <c r="G661" s="135">
        <v>0</v>
      </c>
      <c r="H661" s="135">
        <v>0</v>
      </c>
      <c r="I661" s="135">
        <v>9.48</v>
      </c>
      <c r="J661" s="136">
        <v>766.97</v>
      </c>
      <c r="K661" s="135">
        <v>6.39</v>
      </c>
      <c r="L661" s="136">
        <v>516.55</v>
      </c>
      <c r="M661" s="137">
        <v>0.012370535282160488</v>
      </c>
      <c r="N661" s="138">
        <v>220.4</v>
      </c>
      <c r="O661" s="161">
        <v>2.7264659761881718</v>
      </c>
      <c r="P661" s="161">
        <v>742.2321169296293</v>
      </c>
      <c r="Q661" s="173">
        <v>163.5879585712903</v>
      </c>
    </row>
    <row r="662" spans="1:17" s="17" customFormat="1" ht="11.25">
      <c r="A662" s="193"/>
      <c r="B662" s="126" t="s">
        <v>540</v>
      </c>
      <c r="C662" s="127" t="s">
        <v>531</v>
      </c>
      <c r="D662" s="126"/>
      <c r="E662" s="126">
        <v>1960</v>
      </c>
      <c r="F662" s="128">
        <v>6.8040009999999995</v>
      </c>
      <c r="G662" s="128">
        <v>0.97812</v>
      </c>
      <c r="H662" s="128">
        <v>1.28</v>
      </c>
      <c r="I662" s="128">
        <v>4.545881</v>
      </c>
      <c r="J662" s="129">
        <v>365.71</v>
      </c>
      <c r="K662" s="128">
        <f>I662</f>
        <v>4.545881</v>
      </c>
      <c r="L662" s="129">
        <f>J662</f>
        <v>365.71</v>
      </c>
      <c r="M662" s="130">
        <f aca="true" t="shared" si="90" ref="M662:M683">K662/L662</f>
        <v>0.012430289026824533</v>
      </c>
      <c r="N662" s="131">
        <v>213.53</v>
      </c>
      <c r="O662" s="160">
        <f aca="true" t="shared" si="91" ref="O662:O683">M662*N662</f>
        <v>2.6542396158978425</v>
      </c>
      <c r="P662" s="160">
        <f aca="true" t="shared" si="92" ref="P662:P683">M662*60*1000</f>
        <v>745.817341609472</v>
      </c>
      <c r="Q662" s="172">
        <f aca="true" t="shared" si="93" ref="Q662:Q683">P662*N662/1000</f>
        <v>159.25437695387055</v>
      </c>
    </row>
    <row r="663" spans="1:17" s="17" customFormat="1" ht="11.25">
      <c r="A663" s="193"/>
      <c r="B663" s="126" t="s">
        <v>332</v>
      </c>
      <c r="C663" s="127" t="s">
        <v>356</v>
      </c>
      <c r="D663" s="126">
        <v>11</v>
      </c>
      <c r="E663" s="126">
        <v>1968</v>
      </c>
      <c r="F663" s="128">
        <v>0.194</v>
      </c>
      <c r="G663" s="128">
        <v>0.45</v>
      </c>
      <c r="H663" s="128">
        <v>1.728</v>
      </c>
      <c r="I663" s="128">
        <v>7.016</v>
      </c>
      <c r="J663" s="129">
        <v>563.82</v>
      </c>
      <c r="K663" s="128">
        <v>5.278</v>
      </c>
      <c r="L663" s="129">
        <v>424.14</v>
      </c>
      <c r="M663" s="130">
        <f t="shared" si="90"/>
        <v>0.01244400433819022</v>
      </c>
      <c r="N663" s="131">
        <v>280.675</v>
      </c>
      <c r="O663" s="160">
        <f t="shared" si="91"/>
        <v>3.4927209176215404</v>
      </c>
      <c r="P663" s="160">
        <f t="shared" si="92"/>
        <v>746.6402602914133</v>
      </c>
      <c r="Q663" s="172">
        <f t="shared" si="93"/>
        <v>209.56325505729245</v>
      </c>
    </row>
    <row r="664" spans="1:17" s="17" customFormat="1" ht="11.25">
      <c r="A664" s="193"/>
      <c r="B664" s="126" t="s">
        <v>308</v>
      </c>
      <c r="C664" s="140" t="s">
        <v>307</v>
      </c>
      <c r="D664" s="126">
        <v>8</v>
      </c>
      <c r="E664" s="126" t="s">
        <v>189</v>
      </c>
      <c r="F664" s="128">
        <f>G664+H664+I664</f>
        <v>6</v>
      </c>
      <c r="G664" s="128">
        <v>0.274</v>
      </c>
      <c r="H664" s="128">
        <v>1.2</v>
      </c>
      <c r="I664" s="128">
        <v>4.526</v>
      </c>
      <c r="J664" s="129">
        <v>362.86</v>
      </c>
      <c r="K664" s="128">
        <v>3.926</v>
      </c>
      <c r="L664" s="129">
        <v>314.87</v>
      </c>
      <c r="M664" s="130">
        <f t="shared" si="90"/>
        <v>0.012468637850541494</v>
      </c>
      <c r="N664" s="131">
        <v>334.3</v>
      </c>
      <c r="O664" s="160">
        <f t="shared" si="91"/>
        <v>4.168265633436022</v>
      </c>
      <c r="P664" s="160">
        <f t="shared" si="92"/>
        <v>748.1182710324896</v>
      </c>
      <c r="Q664" s="172">
        <f t="shared" si="93"/>
        <v>250.09593800616128</v>
      </c>
    </row>
    <row r="665" spans="1:17" s="17" customFormat="1" ht="11.25">
      <c r="A665" s="193"/>
      <c r="B665" s="126" t="s">
        <v>362</v>
      </c>
      <c r="C665" s="127" t="s">
        <v>374</v>
      </c>
      <c r="D665" s="126">
        <v>15</v>
      </c>
      <c r="E665" s="126">
        <v>1950</v>
      </c>
      <c r="F665" s="128">
        <v>6.059</v>
      </c>
      <c r="G665" s="128"/>
      <c r="H665" s="128"/>
      <c r="I665" s="128">
        <v>6.059</v>
      </c>
      <c r="J665" s="129">
        <v>485.1</v>
      </c>
      <c r="K665" s="128">
        <v>6.059</v>
      </c>
      <c r="L665" s="129">
        <v>485.1</v>
      </c>
      <c r="M665" s="130">
        <f t="shared" si="90"/>
        <v>0.01249020820449392</v>
      </c>
      <c r="N665" s="131">
        <v>252.55</v>
      </c>
      <c r="O665" s="160">
        <f t="shared" si="91"/>
        <v>3.1544020820449394</v>
      </c>
      <c r="P665" s="160">
        <f t="shared" si="92"/>
        <v>749.4124922696351</v>
      </c>
      <c r="Q665" s="172">
        <f t="shared" si="93"/>
        <v>189.26412492269637</v>
      </c>
    </row>
    <row r="666" spans="1:17" s="17" customFormat="1" ht="11.25">
      <c r="A666" s="193"/>
      <c r="B666" s="126" t="s">
        <v>215</v>
      </c>
      <c r="C666" s="127" t="s">
        <v>207</v>
      </c>
      <c r="D666" s="126">
        <v>77</v>
      </c>
      <c r="E666" s="126">
        <v>1960</v>
      </c>
      <c r="F666" s="128">
        <v>22.54</v>
      </c>
      <c r="G666" s="128">
        <v>5.52</v>
      </c>
      <c r="H666" s="128">
        <v>1.16</v>
      </c>
      <c r="I666" s="128">
        <f>F666-G666-H666</f>
        <v>15.86</v>
      </c>
      <c r="J666" s="129">
        <v>1264.19</v>
      </c>
      <c r="K666" s="128">
        <f>I666/J666*L666</f>
        <v>15.669432601112174</v>
      </c>
      <c r="L666" s="129">
        <v>1249</v>
      </c>
      <c r="M666" s="130">
        <f t="shared" si="90"/>
        <v>0.01254558254692728</v>
      </c>
      <c r="N666" s="131">
        <v>278.71</v>
      </c>
      <c r="O666" s="160">
        <f t="shared" si="91"/>
        <v>3.496579311654102</v>
      </c>
      <c r="P666" s="160">
        <f t="shared" si="92"/>
        <v>752.7349528156368</v>
      </c>
      <c r="Q666" s="172">
        <f t="shared" si="93"/>
        <v>209.79475869924613</v>
      </c>
    </row>
    <row r="667" spans="1:17" s="17" customFormat="1" ht="11.25">
      <c r="A667" s="193"/>
      <c r="B667" s="126" t="s">
        <v>215</v>
      </c>
      <c r="C667" s="127" t="s">
        <v>214</v>
      </c>
      <c r="D667" s="126">
        <v>8</v>
      </c>
      <c r="E667" s="126">
        <v>1901</v>
      </c>
      <c r="F667" s="128">
        <v>4.153</v>
      </c>
      <c r="G667" s="128">
        <v>0</v>
      </c>
      <c r="H667" s="128">
        <v>0</v>
      </c>
      <c r="I667" s="128">
        <f>F667-G667-H667</f>
        <v>4.153</v>
      </c>
      <c r="J667" s="129">
        <v>330.14</v>
      </c>
      <c r="K667" s="128">
        <f>I667/J667*L667</f>
        <v>3.7109559580783906</v>
      </c>
      <c r="L667" s="129">
        <v>295</v>
      </c>
      <c r="M667" s="130">
        <f t="shared" si="90"/>
        <v>0.01257951172229963</v>
      </c>
      <c r="N667" s="131">
        <v>278.71</v>
      </c>
      <c r="O667" s="160">
        <f t="shared" si="91"/>
        <v>3.5060357121221295</v>
      </c>
      <c r="P667" s="160">
        <f t="shared" si="92"/>
        <v>754.7707033379778</v>
      </c>
      <c r="Q667" s="172">
        <f t="shared" si="93"/>
        <v>210.36214272732778</v>
      </c>
    </row>
    <row r="668" spans="1:17" s="17" customFormat="1" ht="11.25">
      <c r="A668" s="193"/>
      <c r="B668" s="126" t="s">
        <v>411</v>
      </c>
      <c r="C668" s="127" t="s">
        <v>416</v>
      </c>
      <c r="D668" s="126">
        <v>8</v>
      </c>
      <c r="E668" s="126"/>
      <c r="F668" s="128">
        <v>4</v>
      </c>
      <c r="G668" s="128">
        <v>0.561</v>
      </c>
      <c r="H668" s="128">
        <v>0</v>
      </c>
      <c r="I668" s="128">
        <v>3.356</v>
      </c>
      <c r="J668" s="129">
        <v>268.74</v>
      </c>
      <c r="K668" s="128">
        <v>3.4</v>
      </c>
      <c r="L668" s="129">
        <v>268.7</v>
      </c>
      <c r="M668" s="130">
        <f t="shared" si="90"/>
        <v>0.012653516933382954</v>
      </c>
      <c r="N668" s="131">
        <v>210.2</v>
      </c>
      <c r="O668" s="160">
        <f t="shared" si="91"/>
        <v>2.659769259397097</v>
      </c>
      <c r="P668" s="160">
        <f t="shared" si="92"/>
        <v>759.2110160029772</v>
      </c>
      <c r="Q668" s="172">
        <f t="shared" si="93"/>
        <v>159.5861555638258</v>
      </c>
    </row>
    <row r="669" spans="1:17" s="17" customFormat="1" ht="11.25">
      <c r="A669" s="193"/>
      <c r="B669" s="126" t="s">
        <v>411</v>
      </c>
      <c r="C669" s="127" t="s">
        <v>415</v>
      </c>
      <c r="D669" s="126">
        <v>8</v>
      </c>
      <c r="E669" s="126">
        <v>1960</v>
      </c>
      <c r="F669" s="128">
        <v>6.2</v>
      </c>
      <c r="G669" s="128">
        <v>0.306</v>
      </c>
      <c r="H669" s="128">
        <v>1.28</v>
      </c>
      <c r="I669" s="128">
        <v>4.617</v>
      </c>
      <c r="J669" s="129">
        <v>358.81</v>
      </c>
      <c r="K669" s="128">
        <v>4.6</v>
      </c>
      <c r="L669" s="129">
        <v>358.8</v>
      </c>
      <c r="M669" s="130">
        <f t="shared" si="90"/>
        <v>0.012820512820512818</v>
      </c>
      <c r="N669" s="131">
        <v>210.2</v>
      </c>
      <c r="O669" s="160">
        <f t="shared" si="91"/>
        <v>2.694871794871794</v>
      </c>
      <c r="P669" s="160">
        <f t="shared" si="92"/>
        <v>769.230769230769</v>
      </c>
      <c r="Q669" s="172">
        <f t="shared" si="93"/>
        <v>161.69230769230765</v>
      </c>
    </row>
    <row r="670" spans="1:17" s="17" customFormat="1" ht="11.25">
      <c r="A670" s="193"/>
      <c r="B670" s="126" t="s">
        <v>128</v>
      </c>
      <c r="C670" s="148" t="s">
        <v>114</v>
      </c>
      <c r="D670" s="149">
        <v>6</v>
      </c>
      <c r="E670" s="149">
        <v>1962</v>
      </c>
      <c r="F670" s="128">
        <v>5.4</v>
      </c>
      <c r="G670" s="128">
        <v>0.83</v>
      </c>
      <c r="H670" s="128">
        <v>0.96</v>
      </c>
      <c r="I670" s="128">
        <v>3.61</v>
      </c>
      <c r="J670" s="129">
        <v>278</v>
      </c>
      <c r="K670" s="128">
        <v>3.61</v>
      </c>
      <c r="L670" s="129">
        <v>278</v>
      </c>
      <c r="M670" s="130">
        <f t="shared" si="90"/>
        <v>0.012985611510791367</v>
      </c>
      <c r="N670" s="131">
        <v>220.18</v>
      </c>
      <c r="O670" s="160">
        <f t="shared" si="91"/>
        <v>2.8591719424460433</v>
      </c>
      <c r="P670" s="160">
        <f t="shared" si="92"/>
        <v>779.136690647482</v>
      </c>
      <c r="Q670" s="172">
        <f t="shared" si="93"/>
        <v>171.5503165467626</v>
      </c>
    </row>
    <row r="671" spans="1:17" s="17" customFormat="1" ht="11.25">
      <c r="A671" s="193"/>
      <c r="B671" s="126" t="s">
        <v>362</v>
      </c>
      <c r="C671" s="140" t="s">
        <v>375</v>
      </c>
      <c r="D671" s="126">
        <v>23</v>
      </c>
      <c r="E671" s="126">
        <v>1963</v>
      </c>
      <c r="F671" s="128">
        <v>6.539</v>
      </c>
      <c r="G671" s="128"/>
      <c r="H671" s="128"/>
      <c r="I671" s="128">
        <v>6.539</v>
      </c>
      <c r="J671" s="129">
        <v>502.6</v>
      </c>
      <c r="K671" s="128">
        <v>6.539</v>
      </c>
      <c r="L671" s="129">
        <v>502.6</v>
      </c>
      <c r="M671" s="130">
        <f t="shared" si="90"/>
        <v>0.01301034619976124</v>
      </c>
      <c r="N671" s="131">
        <v>252.55</v>
      </c>
      <c r="O671" s="160">
        <f t="shared" si="91"/>
        <v>3.285762932749701</v>
      </c>
      <c r="P671" s="160">
        <f t="shared" si="92"/>
        <v>780.6207719856743</v>
      </c>
      <c r="Q671" s="172">
        <f t="shared" si="93"/>
        <v>197.14577596498205</v>
      </c>
    </row>
    <row r="672" spans="1:17" s="17" customFormat="1" ht="11.25">
      <c r="A672" s="193"/>
      <c r="B672" s="126" t="s">
        <v>540</v>
      </c>
      <c r="C672" s="127" t="s">
        <v>532</v>
      </c>
      <c r="D672" s="126"/>
      <c r="E672" s="126">
        <v>1961</v>
      </c>
      <c r="F672" s="128">
        <v>9.491001</v>
      </c>
      <c r="G672" s="128">
        <v>1.27699</v>
      </c>
      <c r="H672" s="128">
        <v>0.14</v>
      </c>
      <c r="I672" s="128">
        <v>8.074011</v>
      </c>
      <c r="J672" s="129">
        <v>620.24</v>
      </c>
      <c r="K672" s="128">
        <f>I672</f>
        <v>8.074011</v>
      </c>
      <c r="L672" s="129">
        <f>J672</f>
        <v>620.24</v>
      </c>
      <c r="M672" s="130">
        <f t="shared" si="90"/>
        <v>0.013017559331871533</v>
      </c>
      <c r="N672" s="131">
        <v>213.53</v>
      </c>
      <c r="O672" s="160">
        <f t="shared" si="91"/>
        <v>2.7796394441345287</v>
      </c>
      <c r="P672" s="160">
        <f t="shared" si="92"/>
        <v>781.0535599122919</v>
      </c>
      <c r="Q672" s="172">
        <f t="shared" si="93"/>
        <v>166.7783666480717</v>
      </c>
    </row>
    <row r="673" spans="1:17" s="17" customFormat="1" ht="11.25">
      <c r="A673" s="193"/>
      <c r="B673" s="126" t="s">
        <v>286</v>
      </c>
      <c r="C673" s="133" t="s">
        <v>274</v>
      </c>
      <c r="D673" s="134">
        <v>59</v>
      </c>
      <c r="E673" s="134" t="s">
        <v>189</v>
      </c>
      <c r="F673" s="135">
        <v>37.75</v>
      </c>
      <c r="G673" s="135">
        <v>5.25</v>
      </c>
      <c r="H673" s="135">
        <v>0.6</v>
      </c>
      <c r="I673" s="135">
        <v>31.9</v>
      </c>
      <c r="J673" s="136">
        <v>2449.72</v>
      </c>
      <c r="K673" s="135">
        <v>31.9</v>
      </c>
      <c r="L673" s="136">
        <v>2449.72</v>
      </c>
      <c r="M673" s="130">
        <f t="shared" si="90"/>
        <v>0.013021896379994449</v>
      </c>
      <c r="N673" s="131">
        <v>220.4</v>
      </c>
      <c r="O673" s="160">
        <f t="shared" si="91"/>
        <v>2.8700259621507764</v>
      </c>
      <c r="P673" s="160">
        <f t="shared" si="92"/>
        <v>781.3137827996669</v>
      </c>
      <c r="Q673" s="172">
        <f t="shared" si="93"/>
        <v>172.20155772904658</v>
      </c>
    </row>
    <row r="674" spans="1:17" s="17" customFormat="1" ht="11.25">
      <c r="A674" s="193"/>
      <c r="B674" s="126" t="s">
        <v>332</v>
      </c>
      <c r="C674" s="127" t="s">
        <v>355</v>
      </c>
      <c r="D674" s="126">
        <v>3</v>
      </c>
      <c r="E674" s="126">
        <v>1988</v>
      </c>
      <c r="F674" s="128">
        <v>2.941</v>
      </c>
      <c r="G674" s="128">
        <v>0.282</v>
      </c>
      <c r="H674" s="128">
        <v>0.48</v>
      </c>
      <c r="I674" s="128">
        <v>2.179</v>
      </c>
      <c r="J674" s="129">
        <v>167.31</v>
      </c>
      <c r="K674" s="128">
        <v>2.179</v>
      </c>
      <c r="L674" s="129">
        <v>167.31</v>
      </c>
      <c r="M674" s="130">
        <f t="shared" si="90"/>
        <v>0.013023728408343791</v>
      </c>
      <c r="N674" s="131">
        <v>280.675</v>
      </c>
      <c r="O674" s="160">
        <f t="shared" si="91"/>
        <v>3.6554349710118936</v>
      </c>
      <c r="P674" s="160">
        <f t="shared" si="92"/>
        <v>781.4237045006275</v>
      </c>
      <c r="Q674" s="172">
        <f t="shared" si="93"/>
        <v>219.32609826071365</v>
      </c>
    </row>
    <row r="675" spans="1:17" s="17" customFormat="1" ht="11.25">
      <c r="A675" s="193"/>
      <c r="B675" s="126" t="s">
        <v>411</v>
      </c>
      <c r="C675" s="127" t="s">
        <v>423</v>
      </c>
      <c r="D675" s="126">
        <v>36</v>
      </c>
      <c r="E675" s="126">
        <v>1967</v>
      </c>
      <c r="F675" s="128">
        <v>28.5</v>
      </c>
      <c r="G675" s="128">
        <v>3.162</v>
      </c>
      <c r="H675" s="128">
        <v>5.76</v>
      </c>
      <c r="I675" s="128">
        <v>19.49</v>
      </c>
      <c r="J675" s="129">
        <v>1496.32</v>
      </c>
      <c r="K675" s="128">
        <v>19.5</v>
      </c>
      <c r="L675" s="129">
        <v>1496.3</v>
      </c>
      <c r="M675" s="130">
        <f t="shared" si="90"/>
        <v>0.013032145960034753</v>
      </c>
      <c r="N675" s="131">
        <v>210.2</v>
      </c>
      <c r="O675" s="160">
        <f t="shared" si="91"/>
        <v>2.739357080799305</v>
      </c>
      <c r="P675" s="160">
        <f t="shared" si="92"/>
        <v>781.9287576020853</v>
      </c>
      <c r="Q675" s="172">
        <f t="shared" si="93"/>
        <v>164.36142484795832</v>
      </c>
    </row>
    <row r="676" spans="1:17" s="17" customFormat="1" ht="11.25">
      <c r="A676" s="193"/>
      <c r="B676" s="126" t="s">
        <v>362</v>
      </c>
      <c r="C676" s="140" t="s">
        <v>376</v>
      </c>
      <c r="D676" s="126">
        <v>10</v>
      </c>
      <c r="E676" s="126">
        <v>1925</v>
      </c>
      <c r="F676" s="128">
        <v>9.042</v>
      </c>
      <c r="G676" s="128"/>
      <c r="H676" s="128"/>
      <c r="I676" s="128">
        <v>9.042</v>
      </c>
      <c r="J676" s="129">
        <v>684.99</v>
      </c>
      <c r="K676" s="128">
        <v>3.757</v>
      </c>
      <c r="L676" s="129">
        <v>284.64</v>
      </c>
      <c r="M676" s="130">
        <f t="shared" si="90"/>
        <v>0.01319912872400225</v>
      </c>
      <c r="N676" s="131">
        <v>252.55</v>
      </c>
      <c r="O676" s="160">
        <f t="shared" si="91"/>
        <v>3.3334399592467685</v>
      </c>
      <c r="P676" s="160">
        <f t="shared" si="92"/>
        <v>791.947723440135</v>
      </c>
      <c r="Q676" s="172">
        <f t="shared" si="93"/>
        <v>200.00639755480609</v>
      </c>
    </row>
    <row r="677" spans="1:17" s="17" customFormat="1" ht="11.25">
      <c r="A677" s="193"/>
      <c r="B677" s="126" t="s">
        <v>128</v>
      </c>
      <c r="C677" s="127" t="s">
        <v>116</v>
      </c>
      <c r="D677" s="126">
        <v>40</v>
      </c>
      <c r="E677" s="126">
        <v>1969</v>
      </c>
      <c r="F677" s="128">
        <v>35.6</v>
      </c>
      <c r="G677" s="128">
        <v>2.8</v>
      </c>
      <c r="H677" s="128">
        <v>6.4</v>
      </c>
      <c r="I677" s="128">
        <v>26.4</v>
      </c>
      <c r="J677" s="129">
        <v>1992</v>
      </c>
      <c r="K677" s="128">
        <v>26.4</v>
      </c>
      <c r="L677" s="129">
        <v>1992</v>
      </c>
      <c r="M677" s="130">
        <f t="shared" si="90"/>
        <v>0.01325301204819277</v>
      </c>
      <c r="N677" s="131">
        <v>220.18</v>
      </c>
      <c r="O677" s="160">
        <f t="shared" si="91"/>
        <v>2.918048192771084</v>
      </c>
      <c r="P677" s="160">
        <f t="shared" si="92"/>
        <v>795.1807228915662</v>
      </c>
      <c r="Q677" s="172">
        <f t="shared" si="93"/>
        <v>175.08289156626506</v>
      </c>
    </row>
    <row r="678" spans="1:17" s="17" customFormat="1" ht="11.25">
      <c r="A678" s="193"/>
      <c r="B678" s="126" t="s">
        <v>540</v>
      </c>
      <c r="C678" s="127" t="s">
        <v>533</v>
      </c>
      <c r="D678" s="126"/>
      <c r="E678" s="126">
        <v>1967</v>
      </c>
      <c r="F678" s="128">
        <v>17.699999</v>
      </c>
      <c r="G678" s="128">
        <v>2.206204</v>
      </c>
      <c r="H678" s="128">
        <v>0.639</v>
      </c>
      <c r="I678" s="128">
        <v>14.854795</v>
      </c>
      <c r="J678" s="129">
        <v>1119.62</v>
      </c>
      <c r="K678" s="128">
        <f>I678</f>
        <v>14.854795</v>
      </c>
      <c r="L678" s="129">
        <f>J678</f>
        <v>1119.62</v>
      </c>
      <c r="M678" s="130">
        <f t="shared" si="90"/>
        <v>0.013267711366356443</v>
      </c>
      <c r="N678" s="131">
        <v>213.53</v>
      </c>
      <c r="O678" s="160">
        <f t="shared" si="91"/>
        <v>2.8330544080580915</v>
      </c>
      <c r="P678" s="160">
        <f t="shared" si="92"/>
        <v>796.0626819813866</v>
      </c>
      <c r="Q678" s="172">
        <f t="shared" si="93"/>
        <v>169.9832644834855</v>
      </c>
    </row>
    <row r="679" spans="1:17" s="17" customFormat="1" ht="11.25">
      <c r="A679" s="193"/>
      <c r="B679" s="126" t="s">
        <v>169</v>
      </c>
      <c r="C679" s="127" t="s">
        <v>167</v>
      </c>
      <c r="D679" s="126">
        <v>8</v>
      </c>
      <c r="E679" s="126">
        <v>1992</v>
      </c>
      <c r="F679" s="128">
        <v>5.777</v>
      </c>
      <c r="G679" s="128">
        <v>0.508</v>
      </c>
      <c r="H679" s="128">
        <v>0.08</v>
      </c>
      <c r="I679" s="128">
        <v>5.189</v>
      </c>
      <c r="J679" s="129">
        <v>390.46</v>
      </c>
      <c r="K679" s="128">
        <v>5.189</v>
      </c>
      <c r="L679" s="129">
        <v>390.46</v>
      </c>
      <c r="M679" s="130">
        <f t="shared" si="90"/>
        <v>0.013289453465143677</v>
      </c>
      <c r="N679" s="131">
        <v>192.4</v>
      </c>
      <c r="O679" s="160">
        <f t="shared" si="91"/>
        <v>2.5568908466936433</v>
      </c>
      <c r="P679" s="160">
        <f t="shared" si="92"/>
        <v>797.3672079086206</v>
      </c>
      <c r="Q679" s="172">
        <f t="shared" si="93"/>
        <v>153.4134508016186</v>
      </c>
    </row>
    <row r="680" spans="1:17" s="17" customFormat="1" ht="11.25">
      <c r="A680" s="193"/>
      <c r="B680" s="126" t="s">
        <v>599</v>
      </c>
      <c r="C680" s="127" t="s">
        <v>597</v>
      </c>
      <c r="D680" s="126">
        <v>6</v>
      </c>
      <c r="E680" s="126">
        <v>1940</v>
      </c>
      <c r="F680" s="128">
        <v>3.554</v>
      </c>
      <c r="G680" s="128">
        <v>0.21472</v>
      </c>
      <c r="H680" s="128">
        <v>0</v>
      </c>
      <c r="I680" s="128">
        <v>3.339281</v>
      </c>
      <c r="J680" s="129">
        <v>250.65</v>
      </c>
      <c r="K680" s="128">
        <f>+I680</f>
        <v>3.339281</v>
      </c>
      <c r="L680" s="129">
        <v>250.65</v>
      </c>
      <c r="M680" s="130">
        <f t="shared" si="90"/>
        <v>0.013322485537602234</v>
      </c>
      <c r="N680" s="131">
        <v>269.557</v>
      </c>
      <c r="O680" s="160">
        <f t="shared" si="91"/>
        <v>3.5911692340594454</v>
      </c>
      <c r="P680" s="160">
        <f t="shared" si="92"/>
        <v>799.349132256134</v>
      </c>
      <c r="Q680" s="172">
        <f t="shared" si="93"/>
        <v>215.47015404356674</v>
      </c>
    </row>
    <row r="681" spans="1:17" s="17" customFormat="1" ht="11.25">
      <c r="A681" s="193"/>
      <c r="B681" s="126" t="s">
        <v>411</v>
      </c>
      <c r="C681" s="127" t="s">
        <v>420</v>
      </c>
      <c r="D681" s="126">
        <v>35</v>
      </c>
      <c r="E681" s="126"/>
      <c r="F681" s="128">
        <v>29</v>
      </c>
      <c r="G681" s="128">
        <v>3.213</v>
      </c>
      <c r="H681" s="128">
        <v>5.6</v>
      </c>
      <c r="I681" s="128">
        <v>20.187</v>
      </c>
      <c r="J681" s="129">
        <v>1510.12</v>
      </c>
      <c r="K681" s="128">
        <v>20.2</v>
      </c>
      <c r="L681" s="129">
        <v>1510.1</v>
      </c>
      <c r="M681" s="130">
        <f t="shared" si="90"/>
        <v>0.01337659757631945</v>
      </c>
      <c r="N681" s="131">
        <v>210.2</v>
      </c>
      <c r="O681" s="160">
        <f t="shared" si="91"/>
        <v>2.811760810542348</v>
      </c>
      <c r="P681" s="160">
        <f t="shared" si="92"/>
        <v>802.5958545791669</v>
      </c>
      <c r="Q681" s="172">
        <f t="shared" si="93"/>
        <v>168.70564863254089</v>
      </c>
    </row>
    <row r="682" spans="1:17" s="17" customFormat="1" ht="11.25">
      <c r="A682" s="193"/>
      <c r="B682" s="126" t="s">
        <v>599</v>
      </c>
      <c r="C682" s="127" t="s">
        <v>598</v>
      </c>
      <c r="D682" s="126">
        <v>4</v>
      </c>
      <c r="E682" s="126">
        <v>1940</v>
      </c>
      <c r="F682" s="128">
        <v>7.445</v>
      </c>
      <c r="G682" s="128">
        <v>1.837145</v>
      </c>
      <c r="H682" s="128">
        <v>0.04</v>
      </c>
      <c r="I682" s="128">
        <v>5.567855</v>
      </c>
      <c r="J682" s="129">
        <v>415.64</v>
      </c>
      <c r="K682" s="128">
        <f>+I682</f>
        <v>5.567855</v>
      </c>
      <c r="L682" s="129">
        <v>415.64</v>
      </c>
      <c r="M682" s="130">
        <f t="shared" si="90"/>
        <v>0.013395859397555577</v>
      </c>
      <c r="N682" s="131">
        <v>269.557</v>
      </c>
      <c r="O682" s="160">
        <f t="shared" si="91"/>
        <v>3.6109476716268887</v>
      </c>
      <c r="P682" s="160">
        <f t="shared" si="92"/>
        <v>803.7515638533346</v>
      </c>
      <c r="Q682" s="172">
        <f t="shared" si="93"/>
        <v>216.65686029761332</v>
      </c>
    </row>
    <row r="683" spans="1:17" s="17" customFormat="1" ht="11.25">
      <c r="A683" s="193"/>
      <c r="B683" s="126" t="s">
        <v>128</v>
      </c>
      <c r="C683" s="127" t="s">
        <v>115</v>
      </c>
      <c r="D683" s="126">
        <v>7</v>
      </c>
      <c r="E683" s="126">
        <v>1990</v>
      </c>
      <c r="F683" s="128">
        <v>6.7</v>
      </c>
      <c r="G683" s="128">
        <v>0.46</v>
      </c>
      <c r="H683" s="128">
        <v>1.12</v>
      </c>
      <c r="I683" s="128">
        <v>5.12</v>
      </c>
      <c r="J683" s="129">
        <v>382</v>
      </c>
      <c r="K683" s="128">
        <v>5.12</v>
      </c>
      <c r="L683" s="129">
        <v>382</v>
      </c>
      <c r="M683" s="130">
        <f t="shared" si="90"/>
        <v>0.013403141361256544</v>
      </c>
      <c r="N683" s="131">
        <v>220.18</v>
      </c>
      <c r="O683" s="160">
        <f t="shared" si="91"/>
        <v>2.951103664921466</v>
      </c>
      <c r="P683" s="160">
        <f t="shared" si="92"/>
        <v>804.1884816753927</v>
      </c>
      <c r="Q683" s="172">
        <f t="shared" si="93"/>
        <v>177.06621989528796</v>
      </c>
    </row>
    <row r="684" spans="1:17" s="17" customFormat="1" ht="11.25">
      <c r="A684" s="193"/>
      <c r="B684" s="126" t="s">
        <v>286</v>
      </c>
      <c r="C684" s="133" t="s">
        <v>282</v>
      </c>
      <c r="D684" s="134">
        <v>24</v>
      </c>
      <c r="E684" s="147" t="s">
        <v>189</v>
      </c>
      <c r="F684" s="135">
        <v>22.2</v>
      </c>
      <c r="G684" s="135">
        <v>3</v>
      </c>
      <c r="H684" s="135">
        <v>2.95</v>
      </c>
      <c r="I684" s="135">
        <v>16.25</v>
      </c>
      <c r="J684" s="136">
        <v>1451.37</v>
      </c>
      <c r="K684" s="135">
        <v>16.25</v>
      </c>
      <c r="L684" s="136">
        <v>1207.11</v>
      </c>
      <c r="M684" s="137">
        <v>0.01346190488025118</v>
      </c>
      <c r="N684" s="138">
        <v>220.4</v>
      </c>
      <c r="O684" s="161">
        <v>2.9670038356073603</v>
      </c>
      <c r="P684" s="161">
        <v>807.7142928150707</v>
      </c>
      <c r="Q684" s="173">
        <v>178.0202301364416</v>
      </c>
    </row>
    <row r="685" spans="1:17" s="17" customFormat="1" ht="11.25">
      <c r="A685" s="193"/>
      <c r="B685" s="126" t="s">
        <v>386</v>
      </c>
      <c r="C685" s="127" t="s">
        <v>406</v>
      </c>
      <c r="D685" s="126">
        <v>4</v>
      </c>
      <c r="E685" s="126">
        <v>1948</v>
      </c>
      <c r="F685" s="128">
        <f>G685+H685+I685</f>
        <v>2.298</v>
      </c>
      <c r="G685" s="128">
        <v>0.2729</v>
      </c>
      <c r="H685" s="128">
        <v>0</v>
      </c>
      <c r="I685" s="128">
        <v>2.0251</v>
      </c>
      <c r="J685" s="129">
        <v>149.17</v>
      </c>
      <c r="K685" s="128">
        <v>2.0251</v>
      </c>
      <c r="L685" s="129">
        <v>149.17</v>
      </c>
      <c r="M685" s="130">
        <f aca="true" t="shared" si="94" ref="M685:M713">K685/L685</f>
        <v>0.013575786015954952</v>
      </c>
      <c r="N685" s="131">
        <v>169.5</v>
      </c>
      <c r="O685" s="160">
        <f aca="true" t="shared" si="95" ref="O685:O713">M685*N685</f>
        <v>2.301095729704364</v>
      </c>
      <c r="P685" s="160">
        <f aca="true" t="shared" si="96" ref="P685:P713">M685*60*1000</f>
        <v>814.5471609572971</v>
      </c>
      <c r="Q685" s="172">
        <f aca="true" t="shared" si="97" ref="Q685:Q713">P685*N685/1000</f>
        <v>138.06574378226185</v>
      </c>
    </row>
    <row r="686" spans="1:17" s="17" customFormat="1" ht="11.25">
      <c r="A686" s="193"/>
      <c r="B686" s="126" t="s">
        <v>169</v>
      </c>
      <c r="C686" s="127" t="s">
        <v>757</v>
      </c>
      <c r="D686" s="126">
        <v>12</v>
      </c>
      <c r="E686" s="126">
        <v>1991</v>
      </c>
      <c r="F686" s="128">
        <v>12.549</v>
      </c>
      <c r="G686" s="128">
        <v>1.129</v>
      </c>
      <c r="H686" s="128">
        <v>1.92</v>
      </c>
      <c r="I686" s="128">
        <v>9.499</v>
      </c>
      <c r="J686" s="129">
        <v>699.06</v>
      </c>
      <c r="K686" s="128">
        <v>9.499</v>
      </c>
      <c r="L686" s="129">
        <v>699.06</v>
      </c>
      <c r="M686" s="130">
        <f t="shared" si="94"/>
        <v>0.013588247074643093</v>
      </c>
      <c r="N686" s="131">
        <v>192.4</v>
      </c>
      <c r="O686" s="160">
        <f t="shared" si="95"/>
        <v>2.6143787371613314</v>
      </c>
      <c r="P686" s="160">
        <f t="shared" si="96"/>
        <v>815.2948244785856</v>
      </c>
      <c r="Q686" s="172">
        <f t="shared" si="97"/>
        <v>156.86272422967988</v>
      </c>
    </row>
    <row r="687" spans="1:17" s="17" customFormat="1" ht="11.25">
      <c r="A687" s="193"/>
      <c r="B687" s="126" t="s">
        <v>96</v>
      </c>
      <c r="C687" s="127" t="s">
        <v>94</v>
      </c>
      <c r="D687" s="126">
        <v>8</v>
      </c>
      <c r="E687" s="126" t="s">
        <v>88</v>
      </c>
      <c r="F687" s="128">
        <f>+G687+H687+I687</f>
        <v>10.613952000000001</v>
      </c>
      <c r="G687" s="128">
        <v>0.06</v>
      </c>
      <c r="H687" s="128">
        <v>5.276976</v>
      </c>
      <c r="I687" s="128">
        <v>5.276976</v>
      </c>
      <c r="J687" s="129">
        <v>388.27</v>
      </c>
      <c r="K687" s="128">
        <v>5.276976</v>
      </c>
      <c r="L687" s="129">
        <v>388.27</v>
      </c>
      <c r="M687" s="130">
        <f t="shared" si="94"/>
        <v>0.013590995956422078</v>
      </c>
      <c r="N687" s="131">
        <v>250.373</v>
      </c>
      <c r="O687" s="160">
        <f t="shared" si="95"/>
        <v>3.402818430597265</v>
      </c>
      <c r="P687" s="160">
        <f t="shared" si="96"/>
        <v>815.4597573853247</v>
      </c>
      <c r="Q687" s="172">
        <f t="shared" si="97"/>
        <v>204.1691058358359</v>
      </c>
    </row>
    <row r="688" spans="1:17" s="17" customFormat="1" ht="11.25">
      <c r="A688" s="193"/>
      <c r="B688" s="126" t="s">
        <v>386</v>
      </c>
      <c r="C688" s="127" t="s">
        <v>407</v>
      </c>
      <c r="D688" s="126">
        <v>16</v>
      </c>
      <c r="E688" s="126">
        <v>1965</v>
      </c>
      <c r="F688" s="128">
        <f>G688+H688+I688</f>
        <v>10.5623</v>
      </c>
      <c r="G688" s="128">
        <v>1.0916</v>
      </c>
      <c r="H688" s="128">
        <v>0</v>
      </c>
      <c r="I688" s="128">
        <v>9.4707</v>
      </c>
      <c r="J688" s="129">
        <v>696.15</v>
      </c>
      <c r="K688" s="128">
        <v>9.4707</v>
      </c>
      <c r="L688" s="129">
        <v>696.15</v>
      </c>
      <c r="M688" s="130">
        <f t="shared" si="94"/>
        <v>0.013604395604395607</v>
      </c>
      <c r="N688" s="131">
        <v>169.5</v>
      </c>
      <c r="O688" s="160">
        <f t="shared" si="95"/>
        <v>2.305945054945055</v>
      </c>
      <c r="P688" s="160">
        <f t="shared" si="96"/>
        <v>816.2637362637364</v>
      </c>
      <c r="Q688" s="172">
        <f t="shared" si="97"/>
        <v>138.3567032967033</v>
      </c>
    </row>
    <row r="689" spans="1:17" s="17" customFormat="1" ht="11.25">
      <c r="A689" s="193"/>
      <c r="B689" s="126" t="s">
        <v>128</v>
      </c>
      <c r="C689" s="127" t="s">
        <v>121</v>
      </c>
      <c r="D689" s="126">
        <v>9</v>
      </c>
      <c r="E689" s="126">
        <v>1984</v>
      </c>
      <c r="F689" s="128">
        <v>7.9</v>
      </c>
      <c r="G689" s="128">
        <v>0.59</v>
      </c>
      <c r="H689" s="128">
        <v>1.44</v>
      </c>
      <c r="I689" s="128">
        <v>5.87</v>
      </c>
      <c r="J689" s="129">
        <v>431</v>
      </c>
      <c r="K689" s="128">
        <v>5.87</v>
      </c>
      <c r="L689" s="129">
        <v>431</v>
      </c>
      <c r="M689" s="130">
        <f t="shared" si="94"/>
        <v>0.013619489559164734</v>
      </c>
      <c r="N689" s="131">
        <v>220.18</v>
      </c>
      <c r="O689" s="160">
        <f t="shared" si="95"/>
        <v>2.998739211136891</v>
      </c>
      <c r="P689" s="160">
        <f t="shared" si="96"/>
        <v>817.1693735498841</v>
      </c>
      <c r="Q689" s="172">
        <f t="shared" si="97"/>
        <v>179.9243526682135</v>
      </c>
    </row>
    <row r="690" spans="1:17" s="17" customFormat="1" ht="11.25">
      <c r="A690" s="193"/>
      <c r="B690" s="126" t="s">
        <v>128</v>
      </c>
      <c r="C690" s="127" t="s">
        <v>117</v>
      </c>
      <c r="D690" s="126">
        <v>12</v>
      </c>
      <c r="E690" s="126">
        <v>1961</v>
      </c>
      <c r="F690" s="128">
        <v>10.5</v>
      </c>
      <c r="G690" s="128">
        <v>0.97</v>
      </c>
      <c r="H690" s="128">
        <v>1.92</v>
      </c>
      <c r="I690" s="128">
        <v>7.6</v>
      </c>
      <c r="J690" s="129">
        <v>555</v>
      </c>
      <c r="K690" s="128">
        <v>7.6</v>
      </c>
      <c r="L690" s="129">
        <v>555</v>
      </c>
      <c r="M690" s="130">
        <f t="shared" si="94"/>
        <v>0.013693693693693693</v>
      </c>
      <c r="N690" s="131">
        <v>220.18</v>
      </c>
      <c r="O690" s="160">
        <f t="shared" si="95"/>
        <v>3.0150774774774773</v>
      </c>
      <c r="P690" s="160">
        <f t="shared" si="96"/>
        <v>821.6216216216216</v>
      </c>
      <c r="Q690" s="172">
        <f t="shared" si="97"/>
        <v>180.90464864864865</v>
      </c>
    </row>
    <row r="691" spans="1:17" s="17" customFormat="1" ht="11.25">
      <c r="A691" s="193"/>
      <c r="B691" s="126" t="s">
        <v>286</v>
      </c>
      <c r="C691" s="133" t="s">
        <v>283</v>
      </c>
      <c r="D691" s="134">
        <v>4</v>
      </c>
      <c r="E691" s="147" t="s">
        <v>189</v>
      </c>
      <c r="F691" s="135">
        <v>2.42</v>
      </c>
      <c r="G691" s="135">
        <v>0.2</v>
      </c>
      <c r="H691" s="135">
        <v>0.04</v>
      </c>
      <c r="I691" s="135">
        <v>2.18</v>
      </c>
      <c r="J691" s="136">
        <v>158.1</v>
      </c>
      <c r="K691" s="135">
        <v>2.18</v>
      </c>
      <c r="L691" s="136">
        <v>158.1</v>
      </c>
      <c r="M691" s="130">
        <f t="shared" si="94"/>
        <v>0.013788741302972803</v>
      </c>
      <c r="N691" s="131">
        <v>220.4</v>
      </c>
      <c r="O691" s="160">
        <f t="shared" si="95"/>
        <v>3.039038583175206</v>
      </c>
      <c r="P691" s="160">
        <f t="shared" si="96"/>
        <v>827.3244781783682</v>
      </c>
      <c r="Q691" s="172">
        <f t="shared" si="97"/>
        <v>182.34231499051236</v>
      </c>
    </row>
    <row r="692" spans="1:17" s="17" customFormat="1" ht="11.25">
      <c r="A692" s="193"/>
      <c r="B692" s="126" t="s">
        <v>332</v>
      </c>
      <c r="C692" s="127" t="s">
        <v>354</v>
      </c>
      <c r="D692" s="126">
        <v>6</v>
      </c>
      <c r="E692" s="126">
        <v>1985</v>
      </c>
      <c r="F692" s="128">
        <v>4.431</v>
      </c>
      <c r="G692" s="128">
        <v>0.286</v>
      </c>
      <c r="H692" s="128">
        <v>0.96</v>
      </c>
      <c r="I692" s="128">
        <v>3.185</v>
      </c>
      <c r="J692" s="129">
        <v>230.55</v>
      </c>
      <c r="K692" s="128">
        <v>3.185</v>
      </c>
      <c r="L692" s="129">
        <v>230.55</v>
      </c>
      <c r="M692" s="130">
        <f t="shared" si="94"/>
        <v>0.013814790717848623</v>
      </c>
      <c r="N692" s="131">
        <v>280.675</v>
      </c>
      <c r="O692" s="160">
        <f t="shared" si="95"/>
        <v>3.877466384732162</v>
      </c>
      <c r="P692" s="160">
        <f t="shared" si="96"/>
        <v>828.8874430709174</v>
      </c>
      <c r="Q692" s="172">
        <f t="shared" si="97"/>
        <v>232.64798308392974</v>
      </c>
    </row>
    <row r="693" spans="1:17" s="17" customFormat="1" ht="11.25">
      <c r="A693" s="193"/>
      <c r="B693" s="126" t="s">
        <v>128</v>
      </c>
      <c r="C693" s="127" t="s">
        <v>127</v>
      </c>
      <c r="D693" s="126">
        <v>11</v>
      </c>
      <c r="E693" s="126">
        <v>1980</v>
      </c>
      <c r="F693" s="128">
        <v>10.4</v>
      </c>
      <c r="G693" s="128">
        <v>0.51</v>
      </c>
      <c r="H693" s="128">
        <v>1.76</v>
      </c>
      <c r="I693" s="128">
        <v>8.13</v>
      </c>
      <c r="J693" s="129">
        <v>587</v>
      </c>
      <c r="K693" s="128">
        <v>8.13</v>
      </c>
      <c r="L693" s="129">
        <v>587</v>
      </c>
      <c r="M693" s="130">
        <f t="shared" si="94"/>
        <v>0.01385008517887564</v>
      </c>
      <c r="N693" s="131">
        <v>220.18</v>
      </c>
      <c r="O693" s="160">
        <f t="shared" si="95"/>
        <v>3.0495117546848385</v>
      </c>
      <c r="P693" s="160">
        <f t="shared" si="96"/>
        <v>831.0051107325384</v>
      </c>
      <c r="Q693" s="172">
        <f t="shared" si="97"/>
        <v>182.97070528109032</v>
      </c>
    </row>
    <row r="694" spans="1:17" s="17" customFormat="1" ht="11.25">
      <c r="A694" s="193"/>
      <c r="B694" s="126" t="s">
        <v>540</v>
      </c>
      <c r="C694" s="127" t="s">
        <v>534</v>
      </c>
      <c r="D694" s="126"/>
      <c r="E694" s="126">
        <v>1952</v>
      </c>
      <c r="F694" s="128">
        <v>2.903</v>
      </c>
      <c r="G694" s="128">
        <v>0</v>
      </c>
      <c r="H694" s="128">
        <v>0</v>
      </c>
      <c r="I694" s="128">
        <v>2.903</v>
      </c>
      <c r="J694" s="129">
        <v>209.16</v>
      </c>
      <c r="K694" s="128">
        <f>I694</f>
        <v>2.903</v>
      </c>
      <c r="L694" s="129">
        <f>J694</f>
        <v>209.16</v>
      </c>
      <c r="M694" s="130">
        <f t="shared" si="94"/>
        <v>0.01387932683113406</v>
      </c>
      <c r="N694" s="131">
        <v>213.53</v>
      </c>
      <c r="O694" s="160">
        <f t="shared" si="95"/>
        <v>2.9636526582520557</v>
      </c>
      <c r="P694" s="160">
        <f t="shared" si="96"/>
        <v>832.7596098680436</v>
      </c>
      <c r="Q694" s="172">
        <f t="shared" si="97"/>
        <v>177.81915949512336</v>
      </c>
    </row>
    <row r="695" spans="1:17" s="17" customFormat="1" ht="11.25">
      <c r="A695" s="193"/>
      <c r="B695" s="126" t="s">
        <v>332</v>
      </c>
      <c r="C695" s="127" t="s">
        <v>353</v>
      </c>
      <c r="D695" s="126">
        <v>6</v>
      </c>
      <c r="E695" s="126">
        <v>1957</v>
      </c>
      <c r="F695" s="128">
        <v>5.133</v>
      </c>
      <c r="G695" s="128">
        <v>0.595</v>
      </c>
      <c r="H695" s="128">
        <v>0.08</v>
      </c>
      <c r="I695" s="128">
        <v>4.458</v>
      </c>
      <c r="J695" s="129">
        <v>319.78</v>
      </c>
      <c r="K695" s="128">
        <v>4.458</v>
      </c>
      <c r="L695" s="129">
        <v>319.78</v>
      </c>
      <c r="M695" s="130">
        <f t="shared" si="94"/>
        <v>0.013940834323597474</v>
      </c>
      <c r="N695" s="131">
        <v>280.675</v>
      </c>
      <c r="O695" s="160">
        <f t="shared" si="95"/>
        <v>3.912843673775721</v>
      </c>
      <c r="P695" s="160">
        <f t="shared" si="96"/>
        <v>836.4500594158485</v>
      </c>
      <c r="Q695" s="172">
        <f t="shared" si="97"/>
        <v>234.7706204265433</v>
      </c>
    </row>
    <row r="696" spans="1:17" s="17" customFormat="1" ht="11.25">
      <c r="A696" s="193"/>
      <c r="B696" s="126" t="s">
        <v>540</v>
      </c>
      <c r="C696" s="127" t="s">
        <v>535</v>
      </c>
      <c r="D696" s="126"/>
      <c r="E696" s="126">
        <v>1955</v>
      </c>
      <c r="F696" s="128">
        <v>6.631001</v>
      </c>
      <c r="G696" s="128">
        <v>0</v>
      </c>
      <c r="H696" s="128">
        <v>0</v>
      </c>
      <c r="I696" s="128">
        <v>6.631001</v>
      </c>
      <c r="J696" s="129">
        <v>475.24</v>
      </c>
      <c r="K696" s="128">
        <f>I696</f>
        <v>6.631001</v>
      </c>
      <c r="L696" s="129">
        <f>J696</f>
        <v>475.24</v>
      </c>
      <c r="M696" s="130">
        <f t="shared" si="94"/>
        <v>0.013952952192576383</v>
      </c>
      <c r="N696" s="131">
        <v>213.53</v>
      </c>
      <c r="O696" s="160">
        <f t="shared" si="95"/>
        <v>2.9793738816808353</v>
      </c>
      <c r="P696" s="160">
        <f t="shared" si="96"/>
        <v>837.177131554583</v>
      </c>
      <c r="Q696" s="172">
        <f t="shared" si="97"/>
        <v>178.76243290085011</v>
      </c>
    </row>
    <row r="697" spans="1:17" s="17" customFormat="1" ht="11.25">
      <c r="A697" s="193"/>
      <c r="B697" s="126" t="s">
        <v>183</v>
      </c>
      <c r="C697" s="127" t="s">
        <v>178</v>
      </c>
      <c r="D697" s="126">
        <v>43</v>
      </c>
      <c r="E697" s="126" t="s">
        <v>170</v>
      </c>
      <c r="F697" s="128">
        <f>SUM(G697,H697,I697)</f>
        <v>14.91</v>
      </c>
      <c r="G697" s="128">
        <v>0</v>
      </c>
      <c r="H697" s="128">
        <v>0</v>
      </c>
      <c r="I697" s="128">
        <v>14.91</v>
      </c>
      <c r="J697" s="129"/>
      <c r="K697" s="128">
        <f>I697</f>
        <v>14.91</v>
      </c>
      <c r="L697" s="129">
        <v>1067.17</v>
      </c>
      <c r="M697" s="130">
        <f t="shared" si="94"/>
        <v>0.013971532183251027</v>
      </c>
      <c r="N697" s="131">
        <v>238.819</v>
      </c>
      <c r="O697" s="160">
        <f t="shared" si="95"/>
        <v>3.336667344471827</v>
      </c>
      <c r="P697" s="160">
        <f t="shared" si="96"/>
        <v>838.2919309950616</v>
      </c>
      <c r="Q697" s="172">
        <f t="shared" si="97"/>
        <v>200.2000406683096</v>
      </c>
    </row>
    <row r="698" spans="1:17" s="17" customFormat="1" ht="11.25">
      <c r="A698" s="193"/>
      <c r="B698" s="126" t="s">
        <v>332</v>
      </c>
      <c r="C698" s="127" t="s">
        <v>352</v>
      </c>
      <c r="D698" s="126">
        <v>5</v>
      </c>
      <c r="E698" s="126">
        <v>1984</v>
      </c>
      <c r="F698" s="128">
        <v>2.663</v>
      </c>
      <c r="G698" s="128">
        <v>0.056</v>
      </c>
      <c r="H698" s="128">
        <v>0.08</v>
      </c>
      <c r="I698" s="128">
        <v>2.527</v>
      </c>
      <c r="J698" s="129">
        <v>180.46</v>
      </c>
      <c r="K698" s="128">
        <v>2.527</v>
      </c>
      <c r="L698" s="129">
        <v>180.46</v>
      </c>
      <c r="M698" s="130">
        <f t="shared" si="94"/>
        <v>0.01400310318076028</v>
      </c>
      <c r="N698" s="131">
        <v>280.675</v>
      </c>
      <c r="O698" s="160">
        <f t="shared" si="95"/>
        <v>3.9303209852598915</v>
      </c>
      <c r="P698" s="160">
        <f t="shared" si="96"/>
        <v>840.1861908456167</v>
      </c>
      <c r="Q698" s="172">
        <f t="shared" si="97"/>
        <v>235.81925911559347</v>
      </c>
    </row>
    <row r="699" spans="1:17" s="17" customFormat="1" ht="11.25">
      <c r="A699" s="193"/>
      <c r="B699" s="126" t="s">
        <v>169</v>
      </c>
      <c r="C699" s="127" t="s">
        <v>168</v>
      </c>
      <c r="D699" s="126">
        <v>6</v>
      </c>
      <c r="E699" s="126">
        <v>1983</v>
      </c>
      <c r="F699" s="128">
        <v>5.601</v>
      </c>
      <c r="G699" s="128">
        <v>0.339</v>
      </c>
      <c r="H699" s="128">
        <v>0.96</v>
      </c>
      <c r="I699" s="128">
        <v>4.302</v>
      </c>
      <c r="J699" s="129">
        <v>306.61</v>
      </c>
      <c r="K699" s="128">
        <v>4.302</v>
      </c>
      <c r="L699" s="129">
        <v>306.61</v>
      </c>
      <c r="M699" s="130">
        <f t="shared" si="94"/>
        <v>0.014030853527282214</v>
      </c>
      <c r="N699" s="131">
        <v>192.4</v>
      </c>
      <c r="O699" s="160">
        <f t="shared" si="95"/>
        <v>2.699536218649098</v>
      </c>
      <c r="P699" s="160">
        <f t="shared" si="96"/>
        <v>841.8512116369328</v>
      </c>
      <c r="Q699" s="172">
        <f t="shared" si="97"/>
        <v>161.97217311894588</v>
      </c>
    </row>
    <row r="700" spans="1:17" s="17" customFormat="1" ht="11.25">
      <c r="A700" s="193"/>
      <c r="B700" s="126" t="s">
        <v>540</v>
      </c>
      <c r="C700" s="127" t="s">
        <v>536</v>
      </c>
      <c r="D700" s="126"/>
      <c r="E700" s="126">
        <v>1936</v>
      </c>
      <c r="F700" s="128">
        <v>4.619</v>
      </c>
      <c r="G700" s="128">
        <v>0.8151</v>
      </c>
      <c r="H700" s="128">
        <v>0.06</v>
      </c>
      <c r="I700" s="128">
        <v>3.7439</v>
      </c>
      <c r="J700" s="129">
        <v>266.57</v>
      </c>
      <c r="K700" s="128">
        <f>I700</f>
        <v>3.7439</v>
      </c>
      <c r="L700" s="129">
        <f>J700</f>
        <v>266.57</v>
      </c>
      <c r="M700" s="130">
        <f t="shared" si="94"/>
        <v>0.014044716209625989</v>
      </c>
      <c r="N700" s="131">
        <v>213.53</v>
      </c>
      <c r="O700" s="160">
        <f t="shared" si="95"/>
        <v>2.9989682522414376</v>
      </c>
      <c r="P700" s="160">
        <f t="shared" si="96"/>
        <v>842.6829725775593</v>
      </c>
      <c r="Q700" s="172">
        <f t="shared" si="97"/>
        <v>179.93809513448625</v>
      </c>
    </row>
    <row r="701" spans="1:17" s="17" customFormat="1" ht="11.25">
      <c r="A701" s="193"/>
      <c r="B701" s="126" t="s">
        <v>411</v>
      </c>
      <c r="C701" s="127" t="s">
        <v>419</v>
      </c>
      <c r="D701" s="126">
        <v>36</v>
      </c>
      <c r="E701" s="126">
        <v>1969</v>
      </c>
      <c r="F701" s="128">
        <v>30</v>
      </c>
      <c r="G701" s="128">
        <v>2.994</v>
      </c>
      <c r="H701" s="128">
        <v>5.6</v>
      </c>
      <c r="I701" s="128">
        <v>21.406</v>
      </c>
      <c r="J701" s="129">
        <v>1512.63</v>
      </c>
      <c r="K701" s="128">
        <v>21.4</v>
      </c>
      <c r="L701" s="129">
        <v>1512.6</v>
      </c>
      <c r="M701" s="130">
        <f t="shared" si="94"/>
        <v>0.014147824937194235</v>
      </c>
      <c r="N701" s="131">
        <v>210.2</v>
      </c>
      <c r="O701" s="160">
        <f t="shared" si="95"/>
        <v>2.973872801798228</v>
      </c>
      <c r="P701" s="160">
        <f t="shared" si="96"/>
        <v>848.8694962316541</v>
      </c>
      <c r="Q701" s="172">
        <f t="shared" si="97"/>
        <v>178.43236810789367</v>
      </c>
    </row>
    <row r="702" spans="1:17" s="17" customFormat="1" ht="11.25">
      <c r="A702" s="193"/>
      <c r="B702" s="126" t="s">
        <v>644</v>
      </c>
      <c r="C702" s="140" t="s">
        <v>642</v>
      </c>
      <c r="D702" s="126">
        <v>4</v>
      </c>
      <c r="E702" s="126">
        <v>1979</v>
      </c>
      <c r="F702" s="128">
        <v>3</v>
      </c>
      <c r="G702" s="128">
        <v>0.17</v>
      </c>
      <c r="H702" s="128">
        <v>0.63</v>
      </c>
      <c r="I702" s="128">
        <v>2.2</v>
      </c>
      <c r="J702" s="129">
        <v>154.47</v>
      </c>
      <c r="K702" s="128">
        <v>2.2</v>
      </c>
      <c r="L702" s="129">
        <v>154.47</v>
      </c>
      <c r="M702" s="130">
        <f t="shared" si="94"/>
        <v>0.014242247685634752</v>
      </c>
      <c r="N702" s="131">
        <v>310.87</v>
      </c>
      <c r="O702" s="160">
        <f t="shared" si="95"/>
        <v>4.427487538033275</v>
      </c>
      <c r="P702" s="160">
        <f t="shared" si="96"/>
        <v>854.534861138085</v>
      </c>
      <c r="Q702" s="172">
        <f t="shared" si="97"/>
        <v>265.6492522819965</v>
      </c>
    </row>
    <row r="703" spans="1:17" s="17" customFormat="1" ht="11.25">
      <c r="A703" s="193"/>
      <c r="B703" s="126" t="s">
        <v>411</v>
      </c>
      <c r="C703" s="127" t="s">
        <v>414</v>
      </c>
      <c r="D703" s="126">
        <v>12</v>
      </c>
      <c r="E703" s="126">
        <v>1992</v>
      </c>
      <c r="F703" s="128">
        <v>10.4</v>
      </c>
      <c r="G703" s="128">
        <v>0.638</v>
      </c>
      <c r="H703" s="128">
        <v>1.92</v>
      </c>
      <c r="I703" s="128">
        <v>7.869</v>
      </c>
      <c r="J703" s="129">
        <v>550.98</v>
      </c>
      <c r="K703" s="128">
        <v>7.9</v>
      </c>
      <c r="L703" s="129">
        <v>550.98</v>
      </c>
      <c r="M703" s="130">
        <f t="shared" si="94"/>
        <v>0.01433808849686014</v>
      </c>
      <c r="N703" s="131">
        <v>210.2</v>
      </c>
      <c r="O703" s="160">
        <f t="shared" si="95"/>
        <v>3.0138662020400013</v>
      </c>
      <c r="P703" s="160">
        <f t="shared" si="96"/>
        <v>860.2853098116085</v>
      </c>
      <c r="Q703" s="172">
        <f t="shared" si="97"/>
        <v>180.8319721224001</v>
      </c>
    </row>
    <row r="704" spans="1:17" s="17" customFormat="1" ht="11.25">
      <c r="A704" s="193"/>
      <c r="B704" s="126" t="s">
        <v>624</v>
      </c>
      <c r="C704" s="127" t="s">
        <v>622</v>
      </c>
      <c r="D704" s="126">
        <v>4</v>
      </c>
      <c r="E704" s="126" t="s">
        <v>189</v>
      </c>
      <c r="F704" s="128">
        <f>G704+H704+I704</f>
        <v>4.69</v>
      </c>
      <c r="G704" s="128">
        <v>0.306</v>
      </c>
      <c r="H704" s="128">
        <v>0.652</v>
      </c>
      <c r="I704" s="128">
        <v>3.732</v>
      </c>
      <c r="J704" s="129">
        <v>258.86</v>
      </c>
      <c r="K704" s="128">
        <v>3.732</v>
      </c>
      <c r="L704" s="129">
        <v>258.86</v>
      </c>
      <c r="M704" s="130">
        <f t="shared" si="94"/>
        <v>0.01441705941435525</v>
      </c>
      <c r="N704" s="131">
        <v>201.98</v>
      </c>
      <c r="O704" s="160">
        <f t="shared" si="95"/>
        <v>2.911957660511473</v>
      </c>
      <c r="P704" s="160">
        <f t="shared" si="96"/>
        <v>865.023564861315</v>
      </c>
      <c r="Q704" s="172">
        <f t="shared" si="97"/>
        <v>174.71745963068838</v>
      </c>
    </row>
    <row r="705" spans="1:17" s="17" customFormat="1" ht="11.25">
      <c r="A705" s="193"/>
      <c r="B705" s="126" t="s">
        <v>183</v>
      </c>
      <c r="C705" s="127" t="s">
        <v>177</v>
      </c>
      <c r="D705" s="126">
        <v>20</v>
      </c>
      <c r="E705" s="126" t="s">
        <v>170</v>
      </c>
      <c r="F705" s="128">
        <f>SUM(G705,H705,I705)</f>
        <v>19.087</v>
      </c>
      <c r="G705" s="128">
        <v>0.567</v>
      </c>
      <c r="H705" s="128">
        <v>3.135</v>
      </c>
      <c r="I705" s="128">
        <v>15.385</v>
      </c>
      <c r="J705" s="129"/>
      <c r="K705" s="128">
        <f>I705</f>
        <v>15.385</v>
      </c>
      <c r="L705" s="129">
        <v>1061.52</v>
      </c>
      <c r="M705" s="130">
        <f t="shared" si="94"/>
        <v>0.01449336800060291</v>
      </c>
      <c r="N705" s="131">
        <v>238.819</v>
      </c>
      <c r="O705" s="160">
        <f t="shared" si="95"/>
        <v>3.4612916525359863</v>
      </c>
      <c r="P705" s="160">
        <f t="shared" si="96"/>
        <v>869.6020800361746</v>
      </c>
      <c r="Q705" s="172">
        <f t="shared" si="97"/>
        <v>207.67749915215919</v>
      </c>
    </row>
    <row r="706" spans="1:17" s="17" customFormat="1" ht="11.25">
      <c r="A706" s="193"/>
      <c r="B706" s="126" t="s">
        <v>128</v>
      </c>
      <c r="C706" s="127" t="s">
        <v>120</v>
      </c>
      <c r="D706" s="126">
        <v>12</v>
      </c>
      <c r="E706" s="126">
        <v>1986</v>
      </c>
      <c r="F706" s="128">
        <v>10.8</v>
      </c>
      <c r="G706" s="128">
        <v>1.02</v>
      </c>
      <c r="H706" s="128">
        <v>1.92</v>
      </c>
      <c r="I706" s="128">
        <v>7.86</v>
      </c>
      <c r="J706" s="129">
        <v>540</v>
      </c>
      <c r="K706" s="128">
        <v>7.86</v>
      </c>
      <c r="L706" s="129">
        <v>540</v>
      </c>
      <c r="M706" s="130">
        <f t="shared" si="94"/>
        <v>0.014555555555555556</v>
      </c>
      <c r="N706" s="131">
        <v>220.18</v>
      </c>
      <c r="O706" s="160">
        <f t="shared" si="95"/>
        <v>3.2048422222222226</v>
      </c>
      <c r="P706" s="160">
        <f t="shared" si="96"/>
        <v>873.3333333333334</v>
      </c>
      <c r="Q706" s="172">
        <f t="shared" si="97"/>
        <v>192.29053333333334</v>
      </c>
    </row>
    <row r="707" spans="1:17" s="17" customFormat="1" ht="11.25">
      <c r="A707" s="193"/>
      <c r="B707" s="126" t="s">
        <v>96</v>
      </c>
      <c r="C707" s="127" t="s">
        <v>93</v>
      </c>
      <c r="D707" s="126">
        <v>12</v>
      </c>
      <c r="E707" s="126" t="s">
        <v>88</v>
      </c>
      <c r="F707" s="128">
        <f>+G707+H707+I707</f>
        <v>9.050001</v>
      </c>
      <c r="G707" s="128">
        <v>0.68276</v>
      </c>
      <c r="H707" s="128">
        <v>0.39</v>
      </c>
      <c r="I707" s="128">
        <v>7.977241</v>
      </c>
      <c r="J707" s="129">
        <v>543.67</v>
      </c>
      <c r="K707" s="128">
        <v>7.977241</v>
      </c>
      <c r="L707" s="129">
        <v>543.67</v>
      </c>
      <c r="M707" s="130">
        <f t="shared" si="94"/>
        <v>0.014672946824360367</v>
      </c>
      <c r="N707" s="131">
        <v>250.373</v>
      </c>
      <c r="O707" s="160">
        <f t="shared" si="95"/>
        <v>3.673709715255578</v>
      </c>
      <c r="P707" s="160">
        <f t="shared" si="96"/>
        <v>880.376809461622</v>
      </c>
      <c r="Q707" s="172">
        <f t="shared" si="97"/>
        <v>220.42258291533466</v>
      </c>
    </row>
    <row r="708" spans="1:17" s="17" customFormat="1" ht="11.25">
      <c r="A708" s="193"/>
      <c r="B708" s="126" t="s">
        <v>411</v>
      </c>
      <c r="C708" s="127" t="s">
        <v>412</v>
      </c>
      <c r="D708" s="126">
        <v>40</v>
      </c>
      <c r="E708" s="126">
        <v>1992</v>
      </c>
      <c r="F708" s="128">
        <v>43</v>
      </c>
      <c r="G708" s="128">
        <v>4.062</v>
      </c>
      <c r="H708" s="128">
        <v>6.4</v>
      </c>
      <c r="I708" s="128">
        <v>32.538</v>
      </c>
      <c r="J708" s="129">
        <v>2207.76</v>
      </c>
      <c r="K708" s="128">
        <v>32.5</v>
      </c>
      <c r="L708" s="129">
        <v>2207.8</v>
      </c>
      <c r="M708" s="130">
        <f t="shared" si="94"/>
        <v>0.014720536280460186</v>
      </c>
      <c r="N708" s="131">
        <v>210.2</v>
      </c>
      <c r="O708" s="160">
        <f t="shared" si="95"/>
        <v>3.094256726152731</v>
      </c>
      <c r="P708" s="160">
        <f t="shared" si="96"/>
        <v>883.2321768276112</v>
      </c>
      <c r="Q708" s="172">
        <f t="shared" si="97"/>
        <v>185.65540356916387</v>
      </c>
    </row>
    <row r="709" spans="1:17" s="17" customFormat="1" ht="11.25">
      <c r="A709" s="193"/>
      <c r="B709" s="126" t="s">
        <v>540</v>
      </c>
      <c r="C709" s="127" t="s">
        <v>537</v>
      </c>
      <c r="D709" s="126"/>
      <c r="E709" s="126">
        <v>1940</v>
      </c>
      <c r="F709" s="128">
        <v>2.38</v>
      </c>
      <c r="G709" s="128">
        <v>0</v>
      </c>
      <c r="H709" s="128">
        <v>0</v>
      </c>
      <c r="I709" s="128">
        <v>2.38</v>
      </c>
      <c r="J709" s="129">
        <v>161.63</v>
      </c>
      <c r="K709" s="128">
        <f>I709</f>
        <v>2.38</v>
      </c>
      <c r="L709" s="129">
        <f>J709</f>
        <v>161.63</v>
      </c>
      <c r="M709" s="130">
        <f t="shared" si="94"/>
        <v>0.014724989172802079</v>
      </c>
      <c r="N709" s="131">
        <v>213.53</v>
      </c>
      <c r="O709" s="160">
        <f t="shared" si="95"/>
        <v>3.144226938068428</v>
      </c>
      <c r="P709" s="160">
        <f t="shared" si="96"/>
        <v>883.4993503681247</v>
      </c>
      <c r="Q709" s="172">
        <f t="shared" si="97"/>
        <v>188.65361628410565</v>
      </c>
    </row>
    <row r="710" spans="1:17" s="17" customFormat="1" ht="11.25">
      <c r="A710" s="193"/>
      <c r="B710" s="126" t="s">
        <v>128</v>
      </c>
      <c r="C710" s="127" t="s">
        <v>125</v>
      </c>
      <c r="D710" s="126">
        <v>6</v>
      </c>
      <c r="E710" s="126">
        <v>1984</v>
      </c>
      <c r="F710" s="128">
        <v>5.4</v>
      </c>
      <c r="G710" s="128">
        <v>0.2</v>
      </c>
      <c r="H710" s="128">
        <v>0.96</v>
      </c>
      <c r="I710" s="128">
        <v>4.24</v>
      </c>
      <c r="J710" s="129">
        <v>281</v>
      </c>
      <c r="K710" s="128">
        <v>4.24</v>
      </c>
      <c r="L710" s="129">
        <v>281</v>
      </c>
      <c r="M710" s="130">
        <f t="shared" si="94"/>
        <v>0.01508896797153025</v>
      </c>
      <c r="N710" s="131">
        <v>220.18</v>
      </c>
      <c r="O710" s="160">
        <f t="shared" si="95"/>
        <v>3.322288967971531</v>
      </c>
      <c r="P710" s="160">
        <f t="shared" si="96"/>
        <v>905.338078291815</v>
      </c>
      <c r="Q710" s="172">
        <f t="shared" si="97"/>
        <v>199.33733807829182</v>
      </c>
    </row>
    <row r="711" spans="1:17" s="17" customFormat="1" ht="11.25">
      <c r="A711" s="193"/>
      <c r="B711" s="126" t="s">
        <v>624</v>
      </c>
      <c r="C711" s="127" t="s">
        <v>623</v>
      </c>
      <c r="D711" s="126">
        <v>4</v>
      </c>
      <c r="E711" s="126" t="s">
        <v>189</v>
      </c>
      <c r="F711" s="128">
        <f>G711+H711+I711</f>
        <v>2.3</v>
      </c>
      <c r="G711" s="128">
        <v>0</v>
      </c>
      <c r="H711" s="128">
        <v>0</v>
      </c>
      <c r="I711" s="128">
        <v>2.3</v>
      </c>
      <c r="J711" s="129">
        <v>152.25</v>
      </c>
      <c r="K711" s="128">
        <v>2.3</v>
      </c>
      <c r="L711" s="129">
        <v>152.25</v>
      </c>
      <c r="M711" s="130">
        <f t="shared" si="94"/>
        <v>0.015106732348111657</v>
      </c>
      <c r="N711" s="131">
        <v>201.98</v>
      </c>
      <c r="O711" s="160">
        <f t="shared" si="95"/>
        <v>3.051257799671592</v>
      </c>
      <c r="P711" s="160">
        <f t="shared" si="96"/>
        <v>906.4039408866994</v>
      </c>
      <c r="Q711" s="172">
        <f t="shared" si="97"/>
        <v>183.07546798029554</v>
      </c>
    </row>
    <row r="712" spans="1:17" s="17" customFormat="1" ht="11.25">
      <c r="A712" s="193"/>
      <c r="B712" s="126" t="s">
        <v>96</v>
      </c>
      <c r="C712" s="127" t="s">
        <v>92</v>
      </c>
      <c r="D712" s="126">
        <v>8</v>
      </c>
      <c r="E712" s="126" t="s">
        <v>88</v>
      </c>
      <c r="F712" s="128">
        <f>+G712+H712+I712</f>
        <v>6.492001</v>
      </c>
      <c r="G712" s="128">
        <v>0.36478</v>
      </c>
      <c r="H712" s="128">
        <v>0.88</v>
      </c>
      <c r="I712" s="128">
        <v>5.247221</v>
      </c>
      <c r="J712" s="129">
        <v>347.21</v>
      </c>
      <c r="K712" s="128">
        <v>5.247221</v>
      </c>
      <c r="L712" s="129">
        <v>347.21</v>
      </c>
      <c r="M712" s="130">
        <f t="shared" si="94"/>
        <v>0.015112528441001123</v>
      </c>
      <c r="N712" s="131">
        <v>250.373</v>
      </c>
      <c r="O712" s="160">
        <f t="shared" si="95"/>
        <v>3.783769083358774</v>
      </c>
      <c r="P712" s="160">
        <f t="shared" si="96"/>
        <v>906.7517064600675</v>
      </c>
      <c r="Q712" s="172">
        <f t="shared" si="97"/>
        <v>227.02614500152646</v>
      </c>
    </row>
    <row r="713" spans="1:17" s="17" customFormat="1" ht="11.25">
      <c r="A713" s="193"/>
      <c r="B713" s="126" t="s">
        <v>411</v>
      </c>
      <c r="C713" s="127" t="s">
        <v>413</v>
      </c>
      <c r="D713" s="126">
        <v>40</v>
      </c>
      <c r="E713" s="126"/>
      <c r="F713" s="128">
        <v>45</v>
      </c>
      <c r="G713" s="128">
        <v>5.134</v>
      </c>
      <c r="H713" s="128">
        <v>6.4</v>
      </c>
      <c r="I713" s="128">
        <v>33.466</v>
      </c>
      <c r="J713" s="129">
        <v>2200.5</v>
      </c>
      <c r="K713" s="128">
        <v>33.5</v>
      </c>
      <c r="L713" s="129">
        <v>2200.5</v>
      </c>
      <c r="M713" s="130">
        <f t="shared" si="94"/>
        <v>0.01522381276982504</v>
      </c>
      <c r="N713" s="131">
        <v>210.2</v>
      </c>
      <c r="O713" s="160">
        <f t="shared" si="95"/>
        <v>3.2000454442172233</v>
      </c>
      <c r="P713" s="160">
        <f t="shared" si="96"/>
        <v>913.4287661895024</v>
      </c>
      <c r="Q713" s="172">
        <f t="shared" si="97"/>
        <v>192.0027266530334</v>
      </c>
    </row>
    <row r="714" spans="1:17" s="17" customFormat="1" ht="11.25">
      <c r="A714" s="193"/>
      <c r="B714" s="126" t="s">
        <v>286</v>
      </c>
      <c r="C714" s="133" t="s">
        <v>284</v>
      </c>
      <c r="D714" s="134">
        <v>19</v>
      </c>
      <c r="E714" s="147" t="s">
        <v>189</v>
      </c>
      <c r="F714" s="135">
        <v>12.51</v>
      </c>
      <c r="G714" s="135">
        <v>1.49</v>
      </c>
      <c r="H714" s="135">
        <v>0.49</v>
      </c>
      <c r="I714" s="135">
        <v>10.53</v>
      </c>
      <c r="J714" s="136">
        <v>670.33</v>
      </c>
      <c r="K714" s="135">
        <v>10.53</v>
      </c>
      <c r="L714" s="136">
        <v>670.33</v>
      </c>
      <c r="M714" s="137">
        <v>0.01570868079900944</v>
      </c>
      <c r="N714" s="138">
        <v>220.4</v>
      </c>
      <c r="O714" s="161">
        <v>3.462193248101681</v>
      </c>
      <c r="P714" s="161">
        <v>942.5208479405665</v>
      </c>
      <c r="Q714" s="173">
        <v>207.73159488610085</v>
      </c>
    </row>
    <row r="715" spans="1:17" s="17" customFormat="1" ht="11.25">
      <c r="A715" s="193"/>
      <c r="B715" s="126" t="s">
        <v>128</v>
      </c>
      <c r="C715" s="127" t="s">
        <v>124</v>
      </c>
      <c r="D715" s="126">
        <v>6</v>
      </c>
      <c r="E715" s="126">
        <v>1984</v>
      </c>
      <c r="F715" s="128">
        <v>7</v>
      </c>
      <c r="G715" s="128">
        <v>0.26</v>
      </c>
      <c r="H715" s="128">
        <v>0.96</v>
      </c>
      <c r="I715" s="128">
        <v>5.79</v>
      </c>
      <c r="J715" s="129">
        <v>368</v>
      </c>
      <c r="K715" s="128">
        <v>5.79</v>
      </c>
      <c r="L715" s="129">
        <v>368</v>
      </c>
      <c r="M715" s="130">
        <f aca="true" t="shared" si="98" ref="M715:M723">K715/L715</f>
        <v>0.015733695652173914</v>
      </c>
      <c r="N715" s="131">
        <v>220.18</v>
      </c>
      <c r="O715" s="160">
        <f aca="true" t="shared" si="99" ref="O715:O723">M715*N715</f>
        <v>3.4642451086956525</v>
      </c>
      <c r="P715" s="160">
        <f aca="true" t="shared" si="100" ref="P715:P723">M715*60*1000</f>
        <v>944.0217391304349</v>
      </c>
      <c r="Q715" s="172">
        <f aca="true" t="shared" si="101" ref="Q715:Q723">P715*N715/1000</f>
        <v>207.85470652173916</v>
      </c>
    </row>
    <row r="716" spans="1:17" s="17" customFormat="1" ht="11.25">
      <c r="A716" s="193"/>
      <c r="B716" s="126" t="s">
        <v>183</v>
      </c>
      <c r="C716" s="148" t="s">
        <v>179</v>
      </c>
      <c r="D716" s="149">
        <v>35</v>
      </c>
      <c r="E716" s="149" t="s">
        <v>180</v>
      </c>
      <c r="F716" s="128">
        <f>SUM(G716,H716,I716)</f>
        <v>19.62</v>
      </c>
      <c r="G716" s="128">
        <v>0</v>
      </c>
      <c r="H716" s="128">
        <v>0</v>
      </c>
      <c r="I716" s="128">
        <v>19.62</v>
      </c>
      <c r="J716" s="129"/>
      <c r="K716" s="128">
        <f>I716</f>
        <v>19.62</v>
      </c>
      <c r="L716" s="129">
        <v>1229.18</v>
      </c>
      <c r="M716" s="130">
        <f t="shared" si="98"/>
        <v>0.01596186075269692</v>
      </c>
      <c r="N716" s="131">
        <v>238.819</v>
      </c>
      <c r="O716" s="160">
        <f t="shared" si="99"/>
        <v>3.8119956230983254</v>
      </c>
      <c r="P716" s="160">
        <f t="shared" si="100"/>
        <v>957.7116451618152</v>
      </c>
      <c r="Q716" s="172">
        <f t="shared" si="101"/>
        <v>228.71973738589952</v>
      </c>
    </row>
    <row r="717" spans="1:17" s="17" customFormat="1" ht="11.25">
      <c r="A717" s="193"/>
      <c r="B717" s="126" t="s">
        <v>386</v>
      </c>
      <c r="C717" s="127" t="s">
        <v>408</v>
      </c>
      <c r="D717" s="126">
        <v>9</v>
      </c>
      <c r="E717" s="126">
        <v>1973</v>
      </c>
      <c r="F717" s="128">
        <f>G717+H717+I717</f>
        <v>5.1369</v>
      </c>
      <c r="G717" s="128">
        <v>0.561</v>
      </c>
      <c r="H717" s="128">
        <v>0</v>
      </c>
      <c r="I717" s="128">
        <v>4.5759</v>
      </c>
      <c r="J717" s="129">
        <v>285.09</v>
      </c>
      <c r="K717" s="128">
        <v>4.5759</v>
      </c>
      <c r="L717" s="129">
        <v>285.09</v>
      </c>
      <c r="M717" s="130">
        <f t="shared" si="98"/>
        <v>0.016050720825002633</v>
      </c>
      <c r="N717" s="131">
        <v>169.5</v>
      </c>
      <c r="O717" s="160">
        <f t="shared" si="99"/>
        <v>2.7205971798379465</v>
      </c>
      <c r="P717" s="160">
        <f t="shared" si="100"/>
        <v>963.0432495001579</v>
      </c>
      <c r="Q717" s="172">
        <f t="shared" si="101"/>
        <v>163.23583079027676</v>
      </c>
    </row>
    <row r="718" spans="1:17" s="17" customFormat="1" ht="11.25">
      <c r="A718" s="193"/>
      <c r="B718" s="126" t="s">
        <v>128</v>
      </c>
      <c r="C718" s="127" t="s">
        <v>126</v>
      </c>
      <c r="D718" s="126">
        <v>6</v>
      </c>
      <c r="E718" s="126">
        <v>1980</v>
      </c>
      <c r="F718" s="128">
        <v>5.2</v>
      </c>
      <c r="G718" s="128">
        <v>0.76</v>
      </c>
      <c r="H718" s="128">
        <v>0.96</v>
      </c>
      <c r="I718" s="128">
        <v>4.48</v>
      </c>
      <c r="J718" s="129">
        <v>275</v>
      </c>
      <c r="K718" s="128">
        <v>4.46</v>
      </c>
      <c r="L718" s="129">
        <v>275</v>
      </c>
      <c r="M718" s="130">
        <f t="shared" si="98"/>
        <v>0.01621818181818182</v>
      </c>
      <c r="N718" s="131">
        <v>220.18</v>
      </c>
      <c r="O718" s="160">
        <f t="shared" si="99"/>
        <v>3.570919272727273</v>
      </c>
      <c r="P718" s="160">
        <f t="shared" si="100"/>
        <v>973.0909090909091</v>
      </c>
      <c r="Q718" s="172">
        <f t="shared" si="101"/>
        <v>214.25515636363636</v>
      </c>
    </row>
    <row r="719" spans="1:17" s="17" customFormat="1" ht="11.25">
      <c r="A719" s="193"/>
      <c r="B719" s="126" t="s">
        <v>128</v>
      </c>
      <c r="C719" s="127" t="s">
        <v>122</v>
      </c>
      <c r="D719" s="126">
        <v>4</v>
      </c>
      <c r="E719" s="126">
        <v>1933</v>
      </c>
      <c r="F719" s="128">
        <v>3.6</v>
      </c>
      <c r="G719" s="128">
        <v>0</v>
      </c>
      <c r="H719" s="128">
        <v>0.56</v>
      </c>
      <c r="I719" s="128">
        <v>3.04</v>
      </c>
      <c r="J719" s="129">
        <v>186</v>
      </c>
      <c r="K719" s="128">
        <v>3.04</v>
      </c>
      <c r="L719" s="129">
        <v>186</v>
      </c>
      <c r="M719" s="130">
        <f t="shared" si="98"/>
        <v>0.016344086021505378</v>
      </c>
      <c r="N719" s="131">
        <v>220.18</v>
      </c>
      <c r="O719" s="160">
        <f t="shared" si="99"/>
        <v>3.5986408602150544</v>
      </c>
      <c r="P719" s="160">
        <f t="shared" si="100"/>
        <v>980.6451612903227</v>
      </c>
      <c r="Q719" s="172">
        <f t="shared" si="101"/>
        <v>215.91845161290325</v>
      </c>
    </row>
    <row r="720" spans="1:17" s="17" customFormat="1" ht="11.25">
      <c r="A720" s="193"/>
      <c r="B720" s="126" t="s">
        <v>183</v>
      </c>
      <c r="C720" s="148" t="s">
        <v>181</v>
      </c>
      <c r="D720" s="149">
        <v>8</v>
      </c>
      <c r="E720" s="149" t="s">
        <v>180</v>
      </c>
      <c r="F720" s="128">
        <f>SUM(G720,H720,I720)</f>
        <v>6.202</v>
      </c>
      <c r="G720" s="128">
        <v>0</v>
      </c>
      <c r="H720" s="128">
        <v>0</v>
      </c>
      <c r="I720" s="128">
        <v>6.202</v>
      </c>
      <c r="J720" s="129"/>
      <c r="K720" s="128">
        <f>I720</f>
        <v>6.202</v>
      </c>
      <c r="L720" s="129">
        <v>378.95</v>
      </c>
      <c r="M720" s="130">
        <f t="shared" si="98"/>
        <v>0.016366275234199763</v>
      </c>
      <c r="N720" s="131">
        <v>238.819</v>
      </c>
      <c r="O720" s="160">
        <f t="shared" si="99"/>
        <v>3.908577485156353</v>
      </c>
      <c r="P720" s="160">
        <f t="shared" si="100"/>
        <v>981.9765140519859</v>
      </c>
      <c r="Q720" s="172">
        <f t="shared" si="101"/>
        <v>234.5146491093812</v>
      </c>
    </row>
    <row r="721" spans="1:17" s="17" customFormat="1" ht="11.25">
      <c r="A721" s="193"/>
      <c r="B721" s="126" t="s">
        <v>215</v>
      </c>
      <c r="C721" s="127" t="s">
        <v>212</v>
      </c>
      <c r="D721" s="126">
        <v>63</v>
      </c>
      <c r="E721" s="126">
        <v>1960</v>
      </c>
      <c r="F721" s="128">
        <v>19.58</v>
      </c>
      <c r="G721" s="128">
        <v>4.26</v>
      </c>
      <c r="H721" s="128">
        <v>0</v>
      </c>
      <c r="I721" s="128">
        <f>F721-G721-H721</f>
        <v>15.319999999999999</v>
      </c>
      <c r="J721" s="129">
        <v>923.99</v>
      </c>
      <c r="K721" s="128">
        <f>I721/J721*L721</f>
        <v>15.3201658026602</v>
      </c>
      <c r="L721" s="129">
        <v>924</v>
      </c>
      <c r="M721" s="130">
        <f t="shared" si="98"/>
        <v>0.016580266020195022</v>
      </c>
      <c r="N721" s="131">
        <v>278.71</v>
      </c>
      <c r="O721" s="160">
        <f t="shared" si="99"/>
        <v>4.621085942488555</v>
      </c>
      <c r="P721" s="160">
        <f t="shared" si="100"/>
        <v>994.8159612117014</v>
      </c>
      <c r="Q721" s="172">
        <f t="shared" si="101"/>
        <v>277.2651565493133</v>
      </c>
    </row>
    <row r="722" spans="1:17" s="17" customFormat="1" ht="11.25">
      <c r="A722" s="193"/>
      <c r="B722" s="126" t="s">
        <v>128</v>
      </c>
      <c r="C722" s="127" t="s">
        <v>123</v>
      </c>
      <c r="D722" s="126">
        <v>9</v>
      </c>
      <c r="E722" s="126">
        <v>1986</v>
      </c>
      <c r="F722" s="128">
        <v>9</v>
      </c>
      <c r="G722" s="128">
        <v>0.71</v>
      </c>
      <c r="H722" s="128">
        <v>1.44</v>
      </c>
      <c r="I722" s="128">
        <v>6.85</v>
      </c>
      <c r="J722" s="129">
        <v>412</v>
      </c>
      <c r="K722" s="128">
        <v>6.85</v>
      </c>
      <c r="L722" s="129">
        <v>412</v>
      </c>
      <c r="M722" s="130">
        <f t="shared" si="98"/>
        <v>0.01662621359223301</v>
      </c>
      <c r="N722" s="131">
        <v>220.18</v>
      </c>
      <c r="O722" s="160">
        <f t="shared" si="99"/>
        <v>3.660759708737864</v>
      </c>
      <c r="P722" s="160">
        <f t="shared" si="100"/>
        <v>997.5728155339806</v>
      </c>
      <c r="Q722" s="172">
        <f t="shared" si="101"/>
        <v>219.64558252427184</v>
      </c>
    </row>
    <row r="723" spans="1:17" s="17" customFormat="1" ht="11.25">
      <c r="A723" s="193"/>
      <c r="B723" s="126" t="s">
        <v>540</v>
      </c>
      <c r="C723" s="140" t="s">
        <v>538</v>
      </c>
      <c r="D723" s="126"/>
      <c r="E723" s="126">
        <v>1912</v>
      </c>
      <c r="F723" s="128">
        <v>4.841</v>
      </c>
      <c r="G723" s="128">
        <v>0</v>
      </c>
      <c r="H723" s="128">
        <v>0.759</v>
      </c>
      <c r="I723" s="128">
        <v>4.082</v>
      </c>
      <c r="J723" s="129">
        <v>238.51</v>
      </c>
      <c r="K723" s="128">
        <f>I723</f>
        <v>4.082</v>
      </c>
      <c r="L723" s="129">
        <f>J723</f>
        <v>238.51</v>
      </c>
      <c r="M723" s="130">
        <f t="shared" si="98"/>
        <v>0.017114586390507735</v>
      </c>
      <c r="N723" s="131">
        <v>213.53</v>
      </c>
      <c r="O723" s="160">
        <f t="shared" si="99"/>
        <v>3.6544776319651167</v>
      </c>
      <c r="P723" s="160">
        <f t="shared" si="100"/>
        <v>1026.8751834304642</v>
      </c>
      <c r="Q723" s="172">
        <f t="shared" si="101"/>
        <v>219.26865791790703</v>
      </c>
    </row>
    <row r="724" spans="1:17" s="17" customFormat="1" ht="11.25">
      <c r="A724" s="193"/>
      <c r="B724" s="126" t="s">
        <v>286</v>
      </c>
      <c r="C724" s="133" t="s">
        <v>285</v>
      </c>
      <c r="D724" s="134">
        <v>4</v>
      </c>
      <c r="E724" s="147" t="s">
        <v>189</v>
      </c>
      <c r="F724" s="135">
        <v>5.13</v>
      </c>
      <c r="G724" s="135">
        <v>0.79</v>
      </c>
      <c r="H724" s="135">
        <v>0.64</v>
      </c>
      <c r="I724" s="135">
        <v>3.7</v>
      </c>
      <c r="J724" s="136">
        <v>215.91</v>
      </c>
      <c r="K724" s="135">
        <v>3.7</v>
      </c>
      <c r="L724" s="136">
        <v>215.91</v>
      </c>
      <c r="M724" s="137">
        <v>0.017136769950442315</v>
      </c>
      <c r="N724" s="138">
        <v>220.4</v>
      </c>
      <c r="O724" s="161">
        <v>3.7769440970774864</v>
      </c>
      <c r="P724" s="161">
        <v>1028.2061970265388</v>
      </c>
      <c r="Q724" s="173">
        <v>226.61664582464917</v>
      </c>
    </row>
    <row r="725" spans="1:17" s="17" customFormat="1" ht="11.25">
      <c r="A725" s="193"/>
      <c r="B725" s="126" t="s">
        <v>254</v>
      </c>
      <c r="C725" s="127" t="s">
        <v>253</v>
      </c>
      <c r="D725" s="126">
        <v>4</v>
      </c>
      <c r="E725" s="126" t="s">
        <v>189</v>
      </c>
      <c r="F725" s="128">
        <v>2.3</v>
      </c>
      <c r="G725" s="128"/>
      <c r="H725" s="128"/>
      <c r="I725" s="128">
        <v>2.347</v>
      </c>
      <c r="J725" s="129">
        <v>135.59</v>
      </c>
      <c r="K725" s="128">
        <v>2.347</v>
      </c>
      <c r="L725" s="129">
        <v>135.59</v>
      </c>
      <c r="M725" s="130">
        <f>K725/L725</f>
        <v>0.01730953610148241</v>
      </c>
      <c r="N725" s="131">
        <v>234</v>
      </c>
      <c r="O725" s="160">
        <f>M725*N725</f>
        <v>4.050431447746884</v>
      </c>
      <c r="P725" s="160">
        <f>M725*60*1000</f>
        <v>1038.5721660889446</v>
      </c>
      <c r="Q725" s="172">
        <f>P725*N725/1000</f>
        <v>243.02588686481303</v>
      </c>
    </row>
    <row r="726" spans="1:17" s="17" customFormat="1" ht="11.25">
      <c r="A726" s="193"/>
      <c r="B726" s="126" t="s">
        <v>540</v>
      </c>
      <c r="C726" s="140" t="s">
        <v>539</v>
      </c>
      <c r="D726" s="126"/>
      <c r="E726" s="126">
        <v>1961</v>
      </c>
      <c r="F726" s="128">
        <v>3.414001</v>
      </c>
      <c r="G726" s="128">
        <v>0</v>
      </c>
      <c r="H726" s="128">
        <v>0.573</v>
      </c>
      <c r="I726" s="128">
        <v>2.841001</v>
      </c>
      <c r="J726" s="129">
        <v>161.66</v>
      </c>
      <c r="K726" s="128">
        <f>I726</f>
        <v>2.841001</v>
      </c>
      <c r="L726" s="129">
        <f>J726</f>
        <v>161.66</v>
      </c>
      <c r="M726" s="130">
        <f>K726/L726</f>
        <v>0.017573926759866385</v>
      </c>
      <c r="N726" s="131">
        <v>213.53</v>
      </c>
      <c r="O726" s="160">
        <f>M726*N726</f>
        <v>3.752560581034269</v>
      </c>
      <c r="P726" s="160">
        <f>M726*60*1000</f>
        <v>1054.435605591983</v>
      </c>
      <c r="Q726" s="172">
        <f>P726*N726/1000</f>
        <v>225.15363486205612</v>
      </c>
    </row>
    <row r="727" spans="1:17" s="17" customFormat="1" ht="11.25">
      <c r="A727" s="193"/>
      <c r="B727" s="126" t="s">
        <v>411</v>
      </c>
      <c r="C727" s="127" t="s">
        <v>424</v>
      </c>
      <c r="D727" s="126">
        <v>8</v>
      </c>
      <c r="E727" s="126">
        <v>1960</v>
      </c>
      <c r="F727" s="128">
        <v>8.8</v>
      </c>
      <c r="G727" s="128">
        <v>0.969</v>
      </c>
      <c r="H727" s="128">
        <v>1.28</v>
      </c>
      <c r="I727" s="128">
        <v>6.536</v>
      </c>
      <c r="J727" s="129">
        <v>358.27</v>
      </c>
      <c r="K727" s="128">
        <v>6.5</v>
      </c>
      <c r="L727" s="129">
        <v>358.3</v>
      </c>
      <c r="M727" s="130">
        <f>K727/L727</f>
        <v>0.018141222439296677</v>
      </c>
      <c r="N727" s="131">
        <v>210.2</v>
      </c>
      <c r="O727" s="160">
        <f>M727*N727</f>
        <v>3.813284956740161</v>
      </c>
      <c r="P727" s="160">
        <f>M727*60*1000</f>
        <v>1088.4733463578007</v>
      </c>
      <c r="Q727" s="172">
        <f>P727*N727/1000</f>
        <v>228.7970974044097</v>
      </c>
    </row>
    <row r="728" spans="1:17" s="17" customFormat="1" ht="11.25">
      <c r="A728" s="193"/>
      <c r="B728" s="126" t="s">
        <v>254</v>
      </c>
      <c r="C728" s="127" t="s">
        <v>252</v>
      </c>
      <c r="D728" s="126">
        <v>10</v>
      </c>
      <c r="E728" s="126" t="s">
        <v>189</v>
      </c>
      <c r="F728" s="128">
        <f>G728+H728+I728</f>
        <v>12.038323</v>
      </c>
      <c r="G728" s="128">
        <v>0.204</v>
      </c>
      <c r="H728" s="128">
        <v>1.1300000000000001</v>
      </c>
      <c r="I728" s="128">
        <v>10.704323</v>
      </c>
      <c r="J728" s="129">
        <v>584.3000000000001</v>
      </c>
      <c r="K728" s="128">
        <v>10.704323</v>
      </c>
      <c r="L728" s="129">
        <v>584.3000000000001</v>
      </c>
      <c r="M728" s="130">
        <f>K728/L728</f>
        <v>0.018319909293171316</v>
      </c>
      <c r="N728" s="131">
        <v>234</v>
      </c>
      <c r="O728" s="160">
        <f>M728*N728</f>
        <v>4.286858774602088</v>
      </c>
      <c r="P728" s="160">
        <f>M728*60*1000</f>
        <v>1099.1945575902791</v>
      </c>
      <c r="Q728" s="172">
        <f>P728*N728/1000</f>
        <v>257.2115264761253</v>
      </c>
    </row>
    <row r="729" spans="1:17" s="17" customFormat="1" ht="11.25">
      <c r="A729" s="193"/>
      <c r="B729" s="126" t="s">
        <v>183</v>
      </c>
      <c r="C729" s="148" t="s">
        <v>182</v>
      </c>
      <c r="D729" s="126">
        <v>8</v>
      </c>
      <c r="E729" s="149" t="s">
        <v>180</v>
      </c>
      <c r="F729" s="128">
        <f>SUM(G729,H729,I729)</f>
        <v>7.43</v>
      </c>
      <c r="G729" s="128">
        <v>0</v>
      </c>
      <c r="H729" s="128">
        <v>0.02</v>
      </c>
      <c r="I729" s="128">
        <v>7.41</v>
      </c>
      <c r="J729" s="129"/>
      <c r="K729" s="128">
        <f>I729</f>
        <v>7.41</v>
      </c>
      <c r="L729" s="129">
        <v>389.52</v>
      </c>
      <c r="M729" s="130">
        <f>K729/L729</f>
        <v>0.019023413431916207</v>
      </c>
      <c r="N729" s="131">
        <v>238.819</v>
      </c>
      <c r="O729" s="160">
        <f>M729*N729</f>
        <v>4.543152572396797</v>
      </c>
      <c r="P729" s="160">
        <f>M729*60*1000</f>
        <v>1141.4048059149725</v>
      </c>
      <c r="Q729" s="172">
        <f>P729*N729/1000</f>
        <v>272.58915434380776</v>
      </c>
    </row>
    <row r="730" spans="2:17" s="17" customFormat="1" ht="11.25">
      <c r="B730" s="18"/>
      <c r="C730" s="19"/>
      <c r="D730" s="18"/>
      <c r="E730" s="18"/>
      <c r="K730" s="18"/>
      <c r="O730" s="18"/>
      <c r="P730" s="18"/>
      <c r="Q730" s="18"/>
    </row>
    <row r="731" spans="2:17" s="17" customFormat="1" ht="11.25">
      <c r="B731" s="18"/>
      <c r="C731" s="19"/>
      <c r="D731" s="18"/>
      <c r="E731" s="18"/>
      <c r="K731" s="18"/>
      <c r="O731" s="18"/>
      <c r="P731" s="18"/>
      <c r="Q731" s="18"/>
    </row>
    <row r="732" spans="2:17" s="17" customFormat="1" ht="11.25">
      <c r="B732" s="18"/>
      <c r="C732" s="19"/>
      <c r="D732" s="18"/>
      <c r="E732" s="18"/>
      <c r="K732" s="18"/>
      <c r="O732" s="18"/>
      <c r="P732" s="18"/>
      <c r="Q732" s="18"/>
    </row>
    <row r="733" spans="2:17" s="17" customFormat="1" ht="11.25">
      <c r="B733" s="18"/>
      <c r="C733" s="19"/>
      <c r="D733" s="18"/>
      <c r="E733" s="18"/>
      <c r="K733" s="18"/>
      <c r="O733" s="18"/>
      <c r="P733" s="18"/>
      <c r="Q733" s="18"/>
    </row>
    <row r="734" spans="2:17" s="17" customFormat="1" ht="11.25">
      <c r="B734" s="18"/>
      <c r="C734" s="19"/>
      <c r="D734" s="18"/>
      <c r="E734" s="18"/>
      <c r="K734" s="18"/>
      <c r="O734" s="18"/>
      <c r="P734" s="18"/>
      <c r="Q734" s="18"/>
    </row>
    <row r="735" spans="2:17" s="17" customFormat="1" ht="11.25">
      <c r="B735" s="18"/>
      <c r="C735" s="19"/>
      <c r="D735" s="18"/>
      <c r="E735" s="18"/>
      <c r="K735" s="18"/>
      <c r="O735" s="18"/>
      <c r="P735" s="18"/>
      <c r="Q735" s="18"/>
    </row>
    <row r="736" spans="2:17" s="17" customFormat="1" ht="11.25">
      <c r="B736" s="18"/>
      <c r="C736" s="19"/>
      <c r="D736" s="18"/>
      <c r="E736" s="18"/>
      <c r="K736" s="18"/>
      <c r="O736" s="18"/>
      <c r="P736" s="18"/>
      <c r="Q736" s="18"/>
    </row>
    <row r="737" spans="2:17" s="17" customFormat="1" ht="11.25">
      <c r="B737" s="18"/>
      <c r="C737" s="19"/>
      <c r="D737" s="18"/>
      <c r="E737" s="18"/>
      <c r="K737" s="18"/>
      <c r="O737" s="18"/>
      <c r="P737" s="18"/>
      <c r="Q737" s="18"/>
    </row>
    <row r="738" spans="2:17" s="17" customFormat="1" ht="11.25">
      <c r="B738" s="18"/>
      <c r="C738" s="19"/>
      <c r="D738" s="18"/>
      <c r="E738" s="18"/>
      <c r="K738" s="18"/>
      <c r="O738" s="18"/>
      <c r="P738" s="18"/>
      <c r="Q738" s="18"/>
    </row>
    <row r="739" spans="2:17" s="17" customFormat="1" ht="11.25">
      <c r="B739" s="18"/>
      <c r="C739" s="19"/>
      <c r="D739" s="18"/>
      <c r="E739" s="18"/>
      <c r="K739" s="18"/>
      <c r="O739" s="18"/>
      <c r="P739" s="18"/>
      <c r="Q739" s="18"/>
    </row>
    <row r="740" spans="2:17" s="17" customFormat="1" ht="11.25">
      <c r="B740" s="18"/>
      <c r="C740" s="19"/>
      <c r="D740" s="18"/>
      <c r="E740" s="18"/>
      <c r="K740" s="18"/>
      <c r="O740" s="18"/>
      <c r="P740" s="18"/>
      <c r="Q740" s="18"/>
    </row>
    <row r="741" spans="2:17" s="17" customFormat="1" ht="11.25">
      <c r="B741" s="18"/>
      <c r="C741" s="19"/>
      <c r="D741" s="18"/>
      <c r="E741" s="18"/>
      <c r="K741" s="18"/>
      <c r="O741" s="18"/>
      <c r="P741" s="18"/>
      <c r="Q741" s="18"/>
    </row>
    <row r="742" spans="2:17" s="17" customFormat="1" ht="11.25">
      <c r="B742" s="18"/>
      <c r="C742" s="19"/>
      <c r="D742" s="18"/>
      <c r="E742" s="18"/>
      <c r="K742" s="18"/>
      <c r="O742" s="18"/>
      <c r="P742" s="18"/>
      <c r="Q742" s="18"/>
    </row>
    <row r="743" spans="2:17" s="17" customFormat="1" ht="11.25">
      <c r="B743" s="18"/>
      <c r="C743" s="19"/>
      <c r="D743" s="18"/>
      <c r="E743" s="18"/>
      <c r="K743" s="18"/>
      <c r="O743" s="18"/>
      <c r="P743" s="18"/>
      <c r="Q743" s="18"/>
    </row>
    <row r="744" spans="2:17" s="17" customFormat="1" ht="11.25">
      <c r="B744" s="18"/>
      <c r="C744" s="19"/>
      <c r="D744" s="18"/>
      <c r="E744" s="18"/>
      <c r="K744" s="18"/>
      <c r="O744" s="18"/>
      <c r="P744" s="18"/>
      <c r="Q744" s="18"/>
    </row>
    <row r="745" spans="2:17" s="17" customFormat="1" ht="11.25">
      <c r="B745" s="18"/>
      <c r="C745" s="19"/>
      <c r="D745" s="18"/>
      <c r="E745" s="18"/>
      <c r="K745" s="18"/>
      <c r="O745" s="18"/>
      <c r="P745" s="18"/>
      <c r="Q745" s="18"/>
    </row>
    <row r="746" spans="2:17" s="17" customFormat="1" ht="11.25">
      <c r="B746" s="18"/>
      <c r="C746" s="19"/>
      <c r="D746" s="18"/>
      <c r="E746" s="18"/>
      <c r="K746" s="18"/>
      <c r="O746" s="18"/>
      <c r="P746" s="18"/>
      <c r="Q746" s="18"/>
    </row>
    <row r="747" spans="2:17" s="17" customFormat="1" ht="11.25">
      <c r="B747" s="18"/>
      <c r="C747" s="19"/>
      <c r="D747" s="18"/>
      <c r="E747" s="18"/>
      <c r="K747" s="18"/>
      <c r="O747" s="18"/>
      <c r="P747" s="18"/>
      <c r="Q747" s="18"/>
    </row>
    <row r="748" spans="2:17" s="17" customFormat="1" ht="11.25">
      <c r="B748" s="18"/>
      <c r="C748" s="19"/>
      <c r="D748" s="18"/>
      <c r="E748" s="18"/>
      <c r="K748" s="18"/>
      <c r="O748" s="18"/>
      <c r="P748" s="18"/>
      <c r="Q748" s="18"/>
    </row>
    <row r="749" spans="2:17" s="17" customFormat="1" ht="11.25">
      <c r="B749" s="18"/>
      <c r="C749" s="19"/>
      <c r="D749" s="18"/>
      <c r="E749" s="18"/>
      <c r="K749" s="18"/>
      <c r="O749" s="18"/>
      <c r="P749" s="18"/>
      <c r="Q749" s="18"/>
    </row>
    <row r="750" spans="2:17" s="17" customFormat="1" ht="11.25">
      <c r="B750" s="18"/>
      <c r="C750" s="19"/>
      <c r="D750" s="18"/>
      <c r="E750" s="18"/>
      <c r="K750" s="18"/>
      <c r="O750" s="18"/>
      <c r="P750" s="18"/>
      <c r="Q750" s="18"/>
    </row>
    <row r="751" spans="2:17" s="17" customFormat="1" ht="11.25">
      <c r="B751" s="18"/>
      <c r="C751" s="19"/>
      <c r="D751" s="18"/>
      <c r="E751" s="18"/>
      <c r="K751" s="18"/>
      <c r="O751" s="18"/>
      <c r="P751" s="18"/>
      <c r="Q751" s="18"/>
    </row>
    <row r="752" spans="2:17" s="17" customFormat="1" ht="11.25">
      <c r="B752" s="18"/>
      <c r="C752" s="19"/>
      <c r="D752" s="18"/>
      <c r="E752" s="18"/>
      <c r="K752" s="18"/>
      <c r="O752" s="18"/>
      <c r="P752" s="18"/>
      <c r="Q752" s="18"/>
    </row>
    <row r="753" spans="2:17" s="17" customFormat="1" ht="11.25">
      <c r="B753" s="18"/>
      <c r="C753" s="19"/>
      <c r="D753" s="18"/>
      <c r="E753" s="18"/>
      <c r="K753" s="18"/>
      <c r="O753" s="18"/>
      <c r="P753" s="18"/>
      <c r="Q753" s="18"/>
    </row>
    <row r="754" spans="2:17" s="17" customFormat="1" ht="11.25">
      <c r="B754" s="18"/>
      <c r="C754" s="19"/>
      <c r="D754" s="18"/>
      <c r="E754" s="18"/>
      <c r="K754" s="18"/>
      <c r="O754" s="18"/>
      <c r="P754" s="18"/>
      <c r="Q754" s="18"/>
    </row>
    <row r="755" spans="2:17" s="17" customFormat="1" ht="11.25">
      <c r="B755" s="18"/>
      <c r="C755" s="19"/>
      <c r="D755" s="18"/>
      <c r="E755" s="18"/>
      <c r="K755" s="18"/>
      <c r="O755" s="18"/>
      <c r="P755" s="18"/>
      <c r="Q755" s="18"/>
    </row>
    <row r="756" spans="2:17" s="17" customFormat="1" ht="11.25">
      <c r="B756" s="18"/>
      <c r="C756" s="19"/>
      <c r="D756" s="18"/>
      <c r="E756" s="18"/>
      <c r="K756" s="18"/>
      <c r="O756" s="18"/>
      <c r="P756" s="18"/>
      <c r="Q756" s="18"/>
    </row>
    <row r="757" spans="2:17" s="17" customFormat="1" ht="11.25">
      <c r="B757" s="18"/>
      <c r="C757" s="19"/>
      <c r="D757" s="18"/>
      <c r="E757" s="18"/>
      <c r="K757" s="18"/>
      <c r="O757" s="18"/>
      <c r="P757" s="18"/>
      <c r="Q757" s="18"/>
    </row>
    <row r="758" spans="2:17" s="17" customFormat="1" ht="11.25">
      <c r="B758" s="18"/>
      <c r="C758" s="19"/>
      <c r="D758" s="18"/>
      <c r="E758" s="18"/>
      <c r="K758" s="18"/>
      <c r="O758" s="18"/>
      <c r="P758" s="18"/>
      <c r="Q758" s="18"/>
    </row>
    <row r="759" spans="2:17" s="17" customFormat="1" ht="11.25">
      <c r="B759" s="18"/>
      <c r="C759" s="19"/>
      <c r="D759" s="18"/>
      <c r="E759" s="18"/>
      <c r="K759" s="18"/>
      <c r="O759" s="18"/>
      <c r="P759" s="18"/>
      <c r="Q759" s="18"/>
    </row>
    <row r="760" spans="2:17" s="17" customFormat="1" ht="11.25">
      <c r="B760" s="18"/>
      <c r="C760" s="19"/>
      <c r="D760" s="18"/>
      <c r="E760" s="18"/>
      <c r="K760" s="18"/>
      <c r="O760" s="18"/>
      <c r="P760" s="18"/>
      <c r="Q760" s="18"/>
    </row>
    <row r="761" spans="2:17" s="17" customFormat="1" ht="11.25">
      <c r="B761" s="18"/>
      <c r="C761" s="19"/>
      <c r="D761" s="18"/>
      <c r="E761" s="18"/>
      <c r="K761" s="18"/>
      <c r="O761" s="18"/>
      <c r="P761" s="18"/>
      <c r="Q761" s="18"/>
    </row>
    <row r="762" spans="2:17" s="17" customFormat="1" ht="11.25">
      <c r="B762" s="18"/>
      <c r="C762" s="19"/>
      <c r="D762" s="18"/>
      <c r="E762" s="18"/>
      <c r="K762" s="18"/>
      <c r="O762" s="18"/>
      <c r="P762" s="18"/>
      <c r="Q762" s="18"/>
    </row>
    <row r="763" spans="2:17" s="17" customFormat="1" ht="11.25">
      <c r="B763" s="18"/>
      <c r="C763" s="19"/>
      <c r="D763" s="18"/>
      <c r="E763" s="18"/>
      <c r="K763" s="18"/>
      <c r="O763" s="18"/>
      <c r="P763" s="18"/>
      <c r="Q763" s="18"/>
    </row>
    <row r="764" spans="2:17" s="17" customFormat="1" ht="11.25">
      <c r="B764" s="18"/>
      <c r="C764" s="19"/>
      <c r="D764" s="18"/>
      <c r="E764" s="18"/>
      <c r="K764" s="18"/>
      <c r="O764" s="18"/>
      <c r="P764" s="18"/>
      <c r="Q764" s="18"/>
    </row>
    <row r="765" spans="2:17" s="17" customFormat="1" ht="11.25">
      <c r="B765" s="18"/>
      <c r="C765" s="19"/>
      <c r="D765" s="18"/>
      <c r="E765" s="18"/>
      <c r="K765" s="18"/>
      <c r="O765" s="18"/>
      <c r="P765" s="18"/>
      <c r="Q765" s="18"/>
    </row>
    <row r="766" spans="2:17" s="17" customFormat="1" ht="11.25">
      <c r="B766" s="18"/>
      <c r="C766" s="19"/>
      <c r="D766" s="18"/>
      <c r="E766" s="18"/>
      <c r="K766" s="18"/>
      <c r="O766" s="18"/>
      <c r="P766" s="18"/>
      <c r="Q766" s="18"/>
    </row>
    <row r="767" spans="2:17" s="17" customFormat="1" ht="11.25">
      <c r="B767" s="18"/>
      <c r="C767" s="19"/>
      <c r="D767" s="18"/>
      <c r="E767" s="18"/>
      <c r="K767" s="18"/>
      <c r="O767" s="18"/>
      <c r="P767" s="18"/>
      <c r="Q767" s="18"/>
    </row>
    <row r="768" spans="2:17" s="17" customFormat="1" ht="11.25">
      <c r="B768" s="18"/>
      <c r="C768" s="19"/>
      <c r="D768" s="18"/>
      <c r="E768" s="18"/>
      <c r="K768" s="18"/>
      <c r="O768" s="18"/>
      <c r="P768" s="18"/>
      <c r="Q768" s="18"/>
    </row>
    <row r="769" spans="2:17" s="17" customFormat="1" ht="11.25">
      <c r="B769" s="18"/>
      <c r="C769" s="19"/>
      <c r="D769" s="18"/>
      <c r="E769" s="18"/>
      <c r="K769" s="18"/>
      <c r="O769" s="18"/>
      <c r="P769" s="18"/>
      <c r="Q769" s="18"/>
    </row>
    <row r="770" spans="2:17" s="17" customFormat="1" ht="11.25">
      <c r="B770" s="18"/>
      <c r="C770" s="19"/>
      <c r="D770" s="18"/>
      <c r="E770" s="18"/>
      <c r="K770" s="18"/>
      <c r="O770" s="18"/>
      <c r="P770" s="18"/>
      <c r="Q770" s="18"/>
    </row>
    <row r="771" spans="2:17" s="17" customFormat="1" ht="11.25">
      <c r="B771" s="18"/>
      <c r="C771" s="19"/>
      <c r="D771" s="18"/>
      <c r="E771" s="18"/>
      <c r="K771" s="18"/>
      <c r="O771" s="18"/>
      <c r="P771" s="18"/>
      <c r="Q771" s="18"/>
    </row>
    <row r="772" spans="2:17" s="17" customFormat="1" ht="11.25">
      <c r="B772" s="18"/>
      <c r="C772" s="19"/>
      <c r="D772" s="18"/>
      <c r="E772" s="18"/>
      <c r="K772" s="18"/>
      <c r="O772" s="18"/>
      <c r="P772" s="18"/>
      <c r="Q772" s="18"/>
    </row>
    <row r="773" spans="2:17" s="17" customFormat="1" ht="11.25">
      <c r="B773" s="18"/>
      <c r="C773" s="19"/>
      <c r="D773" s="18"/>
      <c r="E773" s="18"/>
      <c r="K773" s="18"/>
      <c r="O773" s="18"/>
      <c r="P773" s="18"/>
      <c r="Q773" s="18"/>
    </row>
    <row r="774" spans="2:17" s="17" customFormat="1" ht="11.25">
      <c r="B774" s="18"/>
      <c r="C774" s="19"/>
      <c r="D774" s="18"/>
      <c r="E774" s="18"/>
      <c r="K774" s="18"/>
      <c r="O774" s="18"/>
      <c r="P774" s="18"/>
      <c r="Q774" s="18"/>
    </row>
    <row r="775" spans="2:17" s="17" customFormat="1" ht="11.25">
      <c r="B775" s="18"/>
      <c r="C775" s="19"/>
      <c r="D775" s="18"/>
      <c r="E775" s="18"/>
      <c r="K775" s="18"/>
      <c r="O775" s="18"/>
      <c r="P775" s="18"/>
      <c r="Q775" s="18"/>
    </row>
    <row r="776" spans="2:17" s="17" customFormat="1" ht="11.25">
      <c r="B776" s="18"/>
      <c r="C776" s="19"/>
      <c r="D776" s="18"/>
      <c r="E776" s="18"/>
      <c r="K776" s="18"/>
      <c r="O776" s="18"/>
      <c r="P776" s="18"/>
      <c r="Q776" s="18"/>
    </row>
    <row r="777" spans="2:17" s="17" customFormat="1" ht="11.25">
      <c r="B777" s="18"/>
      <c r="C777" s="19"/>
      <c r="D777" s="18"/>
      <c r="E777" s="18"/>
      <c r="K777" s="18"/>
      <c r="O777" s="18"/>
      <c r="P777" s="18"/>
      <c r="Q777" s="18"/>
    </row>
    <row r="778" spans="2:17" s="17" customFormat="1" ht="11.25">
      <c r="B778" s="18"/>
      <c r="C778" s="19"/>
      <c r="D778" s="18"/>
      <c r="E778" s="18"/>
      <c r="K778" s="18"/>
      <c r="O778" s="18"/>
      <c r="P778" s="18"/>
      <c r="Q778" s="18"/>
    </row>
    <row r="779" spans="2:17" s="17" customFormat="1" ht="11.25">
      <c r="B779" s="18"/>
      <c r="C779" s="19"/>
      <c r="D779" s="18"/>
      <c r="E779" s="18"/>
      <c r="K779" s="18"/>
      <c r="O779" s="18"/>
      <c r="P779" s="18"/>
      <c r="Q779" s="18"/>
    </row>
    <row r="780" spans="2:17" s="17" customFormat="1" ht="11.25">
      <c r="B780" s="18"/>
      <c r="C780" s="19"/>
      <c r="D780" s="18"/>
      <c r="E780" s="18"/>
      <c r="K780" s="18"/>
      <c r="O780" s="18"/>
      <c r="P780" s="18"/>
      <c r="Q780" s="18"/>
    </row>
    <row r="781" spans="2:17" s="17" customFormat="1" ht="11.25">
      <c r="B781" s="18"/>
      <c r="C781" s="19"/>
      <c r="D781" s="18"/>
      <c r="E781" s="18"/>
      <c r="K781" s="18"/>
      <c r="O781" s="18"/>
      <c r="P781" s="18"/>
      <c r="Q781" s="18"/>
    </row>
    <row r="782" spans="2:17" s="17" customFormat="1" ht="11.25">
      <c r="B782" s="18"/>
      <c r="C782" s="19"/>
      <c r="D782" s="18"/>
      <c r="E782" s="18"/>
      <c r="K782" s="18"/>
      <c r="O782" s="18"/>
      <c r="P782" s="18"/>
      <c r="Q782" s="18"/>
    </row>
    <row r="783" spans="2:17" s="17" customFormat="1" ht="11.25">
      <c r="B783" s="18"/>
      <c r="C783" s="19"/>
      <c r="D783" s="18"/>
      <c r="E783" s="18"/>
      <c r="K783" s="18"/>
      <c r="O783" s="18"/>
      <c r="P783" s="18"/>
      <c r="Q783" s="18"/>
    </row>
    <row r="784" spans="2:17" s="17" customFormat="1" ht="11.25">
      <c r="B784" s="18"/>
      <c r="C784" s="19"/>
      <c r="D784" s="18"/>
      <c r="E784" s="18"/>
      <c r="K784" s="18"/>
      <c r="O784" s="18"/>
      <c r="P784" s="18"/>
      <c r="Q784" s="18"/>
    </row>
  </sheetData>
  <sheetProtection/>
  <mergeCells count="19">
    <mergeCell ref="A544:A729"/>
    <mergeCell ref="A1:Q1"/>
    <mergeCell ref="Q2:Q3"/>
    <mergeCell ref="P2:P3"/>
    <mergeCell ref="F2:I2"/>
    <mergeCell ref="N2:N3"/>
    <mergeCell ref="L2:L3"/>
    <mergeCell ref="B2:B4"/>
    <mergeCell ref="A6:A124"/>
    <mergeCell ref="A2:A4"/>
    <mergeCell ref="E2:E3"/>
    <mergeCell ref="M2:M3"/>
    <mergeCell ref="O2:O3"/>
    <mergeCell ref="C2:C4"/>
    <mergeCell ref="D2:D3"/>
    <mergeCell ref="J2:J3"/>
    <mergeCell ref="K2:K3"/>
    <mergeCell ref="A125:A239"/>
    <mergeCell ref="A240:A543"/>
  </mergeCells>
  <printOptions/>
  <pageMargins left="0.21" right="0.16" top="0.24" bottom="0.22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LŠTA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Ramunė Kmieliauskaitė</dc:creator>
  <cp:keywords/>
  <dc:description/>
  <cp:lastModifiedBy>Nerijaus</cp:lastModifiedBy>
  <cp:lastPrinted>2013-11-18T06:30:13Z</cp:lastPrinted>
  <dcterms:created xsi:type="dcterms:W3CDTF">2007-12-03T08:09:16Z</dcterms:created>
  <dcterms:modified xsi:type="dcterms:W3CDTF">2013-11-18T14:44:12Z</dcterms:modified>
  <cp:category/>
  <cp:version/>
  <cp:contentType/>
  <cp:contentStatus/>
</cp:coreProperties>
</file>